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-15" yWindow="105" windowWidth="12600" windowHeight="12120" tabRatio="728" firstSheet="1" activeTab="1"/>
  </bookViews>
  <sheets>
    <sheet name="ENTIDADES SOLICITANTES (2)" sheetId="42" state="hidden" r:id="rId1"/>
    <sheet name="Correccion final" sheetId="45" r:id="rId2"/>
    <sheet name="Vacantes" sheetId="22" state="hidden" r:id="rId3"/>
    <sheet name="PECO-PSIL" sheetId="3" state="hidden" r:id="rId4"/>
    <sheet name="Comprobacion" sheetId="6" state="hidden" r:id="rId5"/>
    <sheet name="Anx-1-Ideas (2)" sheetId="10" state="hidden" r:id="rId6"/>
    <sheet name="Anx-1-Actividades (2)" sheetId="9" state="hidden" r:id="rId7"/>
    <sheet name="Distribucion Credito " sheetId="41" state="hidden" r:id="rId8"/>
    <sheet name="LISTADO" sheetId="26" state="hidden" r:id="rId9"/>
    <sheet name="Hoja3" sheetId="28" state="hidden" r:id="rId10"/>
    <sheet name="Hoja5" sheetId="31" state="hidden" r:id="rId11"/>
    <sheet name="Hoja6" sheetId="32" state="hidden" r:id="rId12"/>
    <sheet name="Hoja4" sheetId="39" state="hidden" r:id="rId13"/>
    <sheet name="Resumen" sheetId="27" state="hidden" r:id="rId14"/>
    <sheet name="Informe OCE-Ideas" sheetId="36" state="hidden" r:id="rId15"/>
    <sheet name="Informe OCE-Actividades" sheetId="40" state="hidden" r:id="rId16"/>
    <sheet name="LISTADO para la BD" sheetId="35" state="hidden" r:id="rId17"/>
    <sheet name="Hoja1" sheetId="33" state="hidden" r:id="rId18"/>
  </sheets>
  <definedNames>
    <definedName name="_xlnm._FilterDatabase" localSheetId="4" hidden="1">Comprobacion!$A$1:$P$35</definedName>
    <definedName name="_xlnm._FilterDatabase" localSheetId="1" hidden="1">'Correccion final'!$A$5:$C$39</definedName>
    <definedName name="_xlnm._FilterDatabase" localSheetId="7" hidden="1">'Distribucion Credito '!$A$3:$G$38</definedName>
    <definedName name="_xlnm._FilterDatabase" localSheetId="0" hidden="1">'ENTIDADES SOLICITANTES (2)'!$A$3:$M$38</definedName>
    <definedName name="_xlnm._FilterDatabase" localSheetId="15" hidden="1">'Informe OCE-Actividades'!$B$1:$H$152</definedName>
    <definedName name="_xlnm._FilterDatabase" localSheetId="8" hidden="1">LISTADO!$A$1:$N$277</definedName>
    <definedName name="_xlnm._FilterDatabase" localSheetId="16" hidden="1">'LISTADO para la BD'!$A$1:$D$277</definedName>
    <definedName name="_xlnm._FilterDatabase" localSheetId="2" hidden="1">Vacantes!$A$3:$H$38</definedName>
    <definedName name="_xlnm.Print_Area" localSheetId="6">'Anx-1-Actividades (2)'!$A$1:$E$40</definedName>
    <definedName name="_xlnm.Print_Area" localSheetId="5">'Anx-1-Ideas (2)'!$A$1:$E$41</definedName>
    <definedName name="_xlnm.Print_Area" localSheetId="1">'Correccion final'!$A$1:$C$40</definedName>
    <definedName name="_xlnm.Print_Area" localSheetId="7">'Distribucion Credito '!$A$2:$G$40</definedName>
    <definedName name="_xlnm.Print_Area" localSheetId="0">'ENTIDADES SOLICITANTES (2)'!$A$4:$E$38</definedName>
    <definedName name="_xlnm.Print_Area" localSheetId="8">LISTADO!$A$1:$M$192</definedName>
    <definedName name="_xlnm.Print_Area" localSheetId="13">Resumen!$A$5:$J$46</definedName>
    <definedName name="_xlnm.Print_Area" localSheetId="2">Vacantes!$A$1:$C$40</definedName>
    <definedName name="Listado" localSheetId="15">'Informe OCE-Actividades'!$B$2:$H$152</definedName>
    <definedName name="Listado" localSheetId="14">'Informe OCE-Ideas'!$B$4:$G$196</definedName>
    <definedName name="Listado" localSheetId="16">'LISTADO para la BD'!$A$2:$D$277</definedName>
    <definedName name="Listado">LISTADO!$A$2:$M$277</definedName>
    <definedName name="T" localSheetId="1">'Correccion final'!$A$5:$C$39</definedName>
    <definedName name="T" localSheetId="7">'Distribucion Credito '!$A$3:$G$38</definedName>
    <definedName name="T" localSheetId="0">'ENTIDADES SOLICITANTES (2)'!$A$3:$H$38</definedName>
    <definedName name="T" localSheetId="2">Vacantes!$A$3:$H$38</definedName>
    <definedName name="T">#REF!</definedName>
    <definedName name="Todo" localSheetId="1">'Correccion final'!$A$6:$C$39</definedName>
    <definedName name="Todo" localSheetId="7">'Distribucion Credito '!$A$4:$G$38</definedName>
    <definedName name="Todo" localSheetId="0">'ENTIDADES SOLICITANTES (2)'!$A$4:$H$38</definedName>
    <definedName name="Todo" localSheetId="2">Vacantes!$A$4:$H$38</definedName>
    <definedName name="Todo">#REF!</definedName>
    <definedName name="Todos" localSheetId="4">Comprobacion!$B$2:$P$32</definedName>
    <definedName name="Todos" localSheetId="1">'Correccion final'!$B$6:$C$38</definedName>
    <definedName name="Todos" localSheetId="7">'Distribucion Credito '!$B$4:$G$37</definedName>
    <definedName name="Todos" localSheetId="0">'ENTIDADES SOLICITANTES (2)'!$B$4:$H$37</definedName>
    <definedName name="Todos" localSheetId="2">Vacantes!$B$4:$H$37</definedName>
    <definedName name="Todos">#REF!</definedName>
  </definedNames>
  <calcPr calcId="145621"/>
  <pivotCaches>
    <pivotCache cacheId="0" r:id="rId19"/>
  </pivotCaches>
</workbook>
</file>

<file path=xl/calcChain.xml><?xml version="1.0" encoding="utf-8"?>
<calcChain xmlns="http://schemas.openxmlformats.org/spreadsheetml/2006/main">
  <c r="O79" i="41" l="1"/>
  <c r="Q79" i="41" s="1"/>
  <c r="R79" i="41" s="1"/>
  <c r="O70" i="41"/>
  <c r="O81" i="41" s="1"/>
  <c r="O69" i="41"/>
  <c r="O80" i="41" s="1"/>
  <c r="R67" i="41"/>
  <c r="Q67" i="41"/>
  <c r="R33" i="41"/>
  <c r="Q80" i="41" l="1"/>
  <c r="R80" i="41"/>
  <c r="O67" i="41"/>
  <c r="Q81" i="41"/>
  <c r="R81" i="41" s="1"/>
  <c r="T35" i="41" l="1"/>
  <c r="T34" i="41"/>
  <c r="T33" i="41"/>
  <c r="G40" i="41" l="1"/>
  <c r="F40" i="41"/>
  <c r="E40" i="41"/>
  <c r="D40" i="41"/>
  <c r="K38" i="41"/>
  <c r="J38" i="41"/>
  <c r="I38" i="41"/>
  <c r="H38" i="41"/>
  <c r="T37" i="41"/>
  <c r="Q37" i="41"/>
  <c r="O37" i="41"/>
  <c r="K37" i="41"/>
  <c r="J37" i="41"/>
  <c r="I37" i="41"/>
  <c r="H37" i="41"/>
  <c r="K36" i="41"/>
  <c r="J36" i="41"/>
  <c r="I36" i="41"/>
  <c r="H36" i="41"/>
  <c r="O35" i="41"/>
  <c r="Q35" i="41" s="1"/>
  <c r="R35" i="41" s="1"/>
  <c r="K35" i="41"/>
  <c r="J35" i="41"/>
  <c r="I35" i="41"/>
  <c r="H35" i="41"/>
  <c r="O34" i="41"/>
  <c r="Q34" i="41" s="1"/>
  <c r="R34" i="41" s="1"/>
  <c r="K34" i="41"/>
  <c r="J34" i="41"/>
  <c r="I34" i="41"/>
  <c r="H34" i="41"/>
  <c r="O33" i="41"/>
  <c r="Q33" i="41" s="1"/>
  <c r="K33" i="41"/>
  <c r="J33" i="41"/>
  <c r="I33" i="41"/>
  <c r="H33" i="41"/>
  <c r="R32" i="41"/>
  <c r="R37" i="41" s="1"/>
  <c r="Q32" i="41"/>
  <c r="K32" i="41"/>
  <c r="J32" i="41"/>
  <c r="I32" i="41"/>
  <c r="H32" i="41"/>
  <c r="K31" i="41"/>
  <c r="J31" i="41"/>
  <c r="I31" i="41"/>
  <c r="H31" i="41"/>
  <c r="K30" i="41"/>
  <c r="J30" i="41"/>
  <c r="I30" i="41"/>
  <c r="H30" i="41"/>
  <c r="K29" i="41"/>
  <c r="J29" i="41"/>
  <c r="I29" i="41"/>
  <c r="H29" i="41"/>
  <c r="K28" i="41"/>
  <c r="J28" i="41"/>
  <c r="O29" i="41" s="1"/>
  <c r="I28" i="41"/>
  <c r="H28" i="41"/>
  <c r="O24" i="41" s="1"/>
  <c r="Q24" i="41" s="1"/>
  <c r="R27" i="41"/>
  <c r="Q27" i="41"/>
  <c r="K27" i="41"/>
  <c r="J27" i="41"/>
  <c r="I27" i="41"/>
  <c r="H27" i="41"/>
  <c r="K26" i="41"/>
  <c r="J26" i="41"/>
  <c r="I26" i="41"/>
  <c r="H26" i="41"/>
  <c r="K25" i="41"/>
  <c r="J25" i="41"/>
  <c r="I25" i="41"/>
  <c r="H25" i="41"/>
  <c r="K24" i="41"/>
  <c r="J24" i="41"/>
  <c r="I24" i="41"/>
  <c r="H24" i="41"/>
  <c r="K23" i="41"/>
  <c r="J23" i="41"/>
  <c r="I23" i="41"/>
  <c r="H23" i="41"/>
  <c r="O25" i="41" s="1"/>
  <c r="Q25" i="41" s="1"/>
  <c r="Q22" i="41"/>
  <c r="K22" i="41"/>
  <c r="J22" i="41"/>
  <c r="I22" i="41"/>
  <c r="H22" i="41"/>
  <c r="K21" i="41"/>
  <c r="J21" i="41"/>
  <c r="I21" i="41"/>
  <c r="H21" i="41"/>
  <c r="K20" i="41"/>
  <c r="J20" i="41"/>
  <c r="I20" i="41"/>
  <c r="H20" i="41"/>
  <c r="K19" i="41"/>
  <c r="J19" i="41"/>
  <c r="I19" i="41"/>
  <c r="H19" i="41"/>
  <c r="K18" i="41"/>
  <c r="J18" i="41"/>
  <c r="I18" i="41"/>
  <c r="H18" i="41"/>
  <c r="K17" i="41"/>
  <c r="J17" i="41"/>
  <c r="I17" i="41"/>
  <c r="H17" i="41"/>
  <c r="K16" i="41"/>
  <c r="J16" i="41"/>
  <c r="I16" i="41"/>
  <c r="H16" i="41"/>
  <c r="K15" i="41"/>
  <c r="J15" i="41"/>
  <c r="I15" i="41"/>
  <c r="H15" i="41"/>
  <c r="K14" i="41"/>
  <c r="J14" i="41"/>
  <c r="I14" i="41"/>
  <c r="H14" i="41"/>
  <c r="K13" i="41"/>
  <c r="J13" i="41"/>
  <c r="I13" i="41"/>
  <c r="H13" i="41"/>
  <c r="K12" i="41"/>
  <c r="J12" i="41"/>
  <c r="I12" i="41"/>
  <c r="H12" i="41"/>
  <c r="K11" i="41"/>
  <c r="J11" i="41"/>
  <c r="O30" i="41" s="1"/>
  <c r="I11" i="41"/>
  <c r="H11" i="41"/>
  <c r="K10" i="41"/>
  <c r="J10" i="41"/>
  <c r="I10" i="41"/>
  <c r="H10" i="41"/>
  <c r="K9" i="41"/>
  <c r="J9" i="41"/>
  <c r="I9" i="41"/>
  <c r="H9" i="41"/>
  <c r="K8" i="41"/>
  <c r="J8" i="41"/>
  <c r="I8" i="41"/>
  <c r="O23" i="41" s="1"/>
  <c r="Q23" i="41" s="1"/>
  <c r="H8" i="41"/>
  <c r="Q7" i="41"/>
  <c r="K7" i="41"/>
  <c r="J7" i="41"/>
  <c r="I7" i="41"/>
  <c r="H7" i="41"/>
  <c r="K6" i="41"/>
  <c r="J6" i="41"/>
  <c r="I6" i="41"/>
  <c r="H6" i="41"/>
  <c r="K5" i="41"/>
  <c r="J5" i="41"/>
  <c r="I5" i="41"/>
  <c r="H5" i="41"/>
  <c r="K4" i="41"/>
  <c r="K40" i="41" s="1"/>
  <c r="J4" i="41"/>
  <c r="O28" i="41" s="1"/>
  <c r="I4" i="41"/>
  <c r="I40" i="41" s="1"/>
  <c r="H4" i="41"/>
  <c r="H40" i="41" s="1"/>
  <c r="I42" i="41" s="1"/>
  <c r="U37" i="41" l="1"/>
  <c r="Q28" i="41"/>
  <c r="R28" i="41"/>
  <c r="R29" i="41"/>
  <c r="Q29" i="41"/>
  <c r="Q30" i="41"/>
  <c r="R30" i="41"/>
  <c r="J40" i="41"/>
  <c r="K42" i="41" s="1"/>
  <c r="V33" i="41" l="1"/>
  <c r="V37" i="41"/>
  <c r="V34" i="41"/>
  <c r="V35" i="41"/>
  <c r="T40" i="40"/>
  <c r="S40" i="40"/>
  <c r="U40" i="40" s="1"/>
  <c r="V40" i="40" s="1"/>
  <c r="T39" i="40"/>
  <c r="S39" i="40"/>
  <c r="U39" i="40" s="1"/>
  <c r="V39" i="40" s="1"/>
  <c r="T38" i="40"/>
  <c r="S38" i="40"/>
  <c r="U38" i="40" s="1"/>
  <c r="V38" i="40" s="1"/>
  <c r="T37" i="40"/>
  <c r="S37" i="40"/>
  <c r="U37" i="40" s="1"/>
  <c r="V37" i="40" s="1"/>
  <c r="T36" i="40"/>
  <c r="S36" i="40"/>
  <c r="U36" i="40" s="1"/>
  <c r="V36" i="40" s="1"/>
  <c r="T35" i="40"/>
  <c r="S35" i="40"/>
  <c r="U35" i="40" s="1"/>
  <c r="V35" i="40" s="1"/>
  <c r="T34" i="40"/>
  <c r="S34" i="40"/>
  <c r="U34" i="40" s="1"/>
  <c r="V34" i="40" s="1"/>
  <c r="T33" i="40"/>
  <c r="T41" i="40" s="1"/>
  <c r="S33" i="40"/>
  <c r="U33" i="40" s="1"/>
  <c r="T28" i="40"/>
  <c r="S28" i="40"/>
  <c r="U28" i="40" s="1"/>
  <c r="V28" i="40" s="1"/>
  <c r="T27" i="40"/>
  <c r="S27" i="40"/>
  <c r="U27" i="40" s="1"/>
  <c r="V27" i="40" s="1"/>
  <c r="T26" i="40"/>
  <c r="S26" i="40"/>
  <c r="U26" i="40" s="1"/>
  <c r="V26" i="40" s="1"/>
  <c r="T25" i="40"/>
  <c r="S25" i="40"/>
  <c r="U25" i="40" s="1"/>
  <c r="V25" i="40" s="1"/>
  <c r="T24" i="40"/>
  <c r="S24" i="40"/>
  <c r="U24" i="40" s="1"/>
  <c r="V24" i="40" s="1"/>
  <c r="T23" i="40"/>
  <c r="S23" i="40"/>
  <c r="U23" i="40" s="1"/>
  <c r="V23" i="40" s="1"/>
  <c r="T22" i="40"/>
  <c r="S22" i="40"/>
  <c r="U22" i="40" s="1"/>
  <c r="V22" i="40" s="1"/>
  <c r="T21" i="40"/>
  <c r="S21" i="40"/>
  <c r="U21" i="40" s="1"/>
  <c r="V21" i="40" s="1"/>
  <c r="T20" i="40"/>
  <c r="S20" i="40"/>
  <c r="U20" i="40" s="1"/>
  <c r="V20" i="40" s="1"/>
  <c r="T19" i="40"/>
  <c r="S19" i="40"/>
  <c r="U19" i="40" s="1"/>
  <c r="V19" i="40" s="1"/>
  <c r="T18" i="40"/>
  <c r="S18" i="40"/>
  <c r="U18" i="40" s="1"/>
  <c r="V18" i="40" s="1"/>
  <c r="T17" i="40"/>
  <c r="S17" i="40"/>
  <c r="U17" i="40" s="1"/>
  <c r="V17" i="40" s="1"/>
  <c r="T16" i="40"/>
  <c r="S16" i="40"/>
  <c r="U16" i="40" s="1"/>
  <c r="V16" i="40" s="1"/>
  <c r="T15" i="40"/>
  <c r="S15" i="40"/>
  <c r="U15" i="40" s="1"/>
  <c r="V15" i="40" s="1"/>
  <c r="T14" i="40"/>
  <c r="T29" i="40" s="1"/>
  <c r="S14" i="40"/>
  <c r="U14" i="40" s="1"/>
  <c r="T9" i="40"/>
  <c r="S9" i="40"/>
  <c r="U9" i="40" s="1"/>
  <c r="V9" i="40" s="1"/>
  <c r="T8" i="40"/>
  <c r="S8" i="40"/>
  <c r="U8" i="40" s="1"/>
  <c r="V8" i="40" s="1"/>
  <c r="T7" i="40"/>
  <c r="S7" i="40"/>
  <c r="U7" i="40" s="1"/>
  <c r="V7" i="40" s="1"/>
  <c r="T6" i="40"/>
  <c r="S6" i="40"/>
  <c r="U6" i="40" s="1"/>
  <c r="V6" i="40" s="1"/>
  <c r="T5" i="40"/>
  <c r="T10" i="40" s="1"/>
  <c r="S5" i="40"/>
  <c r="U5" i="40" s="1"/>
  <c r="K191" i="26"/>
  <c r="K45" i="26"/>
  <c r="F154" i="40"/>
  <c r="G152" i="40"/>
  <c r="G151" i="40"/>
  <c r="G150" i="40"/>
  <c r="G148" i="40"/>
  <c r="G147" i="40"/>
  <c r="G146" i="40"/>
  <c r="G145" i="40"/>
  <c r="I148" i="40" s="1"/>
  <c r="G143" i="40"/>
  <c r="I143" i="40" s="1"/>
  <c r="G141" i="40"/>
  <c r="G140" i="40"/>
  <c r="G139" i="40"/>
  <c r="I141" i="40" s="1"/>
  <c r="G137" i="40"/>
  <c r="G136" i="40"/>
  <c r="G135" i="40"/>
  <c r="G134" i="40"/>
  <c r="G133" i="40"/>
  <c r="G132" i="40"/>
  <c r="G131" i="40"/>
  <c r="G130" i="40"/>
  <c r="I137" i="40" s="1"/>
  <c r="G128" i="40"/>
  <c r="G127" i="40"/>
  <c r="G126" i="40"/>
  <c r="G125" i="40"/>
  <c r="G124" i="40"/>
  <c r="G123" i="40"/>
  <c r="G122" i="40"/>
  <c r="G121" i="40"/>
  <c r="G120" i="40"/>
  <c r="G119" i="40"/>
  <c r="G117" i="40"/>
  <c r="G116" i="40"/>
  <c r="I117" i="40" s="1"/>
  <c r="G114" i="40"/>
  <c r="G113" i="40"/>
  <c r="G112" i="40"/>
  <c r="I114" i="40" s="1"/>
  <c r="G110" i="40"/>
  <c r="I110" i="40" s="1"/>
  <c r="G108" i="40"/>
  <c r="G107" i="40"/>
  <c r="G106" i="40"/>
  <c r="G105" i="40"/>
  <c r="G104" i="40"/>
  <c r="I102" i="40"/>
  <c r="G102" i="40"/>
  <c r="G101" i="40"/>
  <c r="G100" i="40"/>
  <c r="I98" i="40"/>
  <c r="G98" i="40"/>
  <c r="G97" i="40"/>
  <c r="G96" i="40"/>
  <c r="G94" i="40"/>
  <c r="G93" i="40"/>
  <c r="G92" i="40"/>
  <c r="G91" i="40"/>
  <c r="G90" i="40"/>
  <c r="G88" i="40"/>
  <c r="G87" i="40"/>
  <c r="G86" i="40"/>
  <c r="G85" i="40"/>
  <c r="I88" i="40" s="1"/>
  <c r="G83" i="40"/>
  <c r="G82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6" i="40"/>
  <c r="G65" i="40"/>
  <c r="G64" i="40"/>
  <c r="G63" i="40"/>
  <c r="G61" i="40"/>
  <c r="G60" i="40"/>
  <c r="G59" i="40"/>
  <c r="G58" i="40"/>
  <c r="G57" i="40"/>
  <c r="G56" i="40"/>
  <c r="G55" i="40"/>
  <c r="G53" i="40"/>
  <c r="G52" i="40"/>
  <c r="G51" i="40"/>
  <c r="G49" i="40"/>
  <c r="G48" i="40"/>
  <c r="G47" i="40"/>
  <c r="G46" i="40"/>
  <c r="G45" i="40"/>
  <c r="G43" i="40"/>
  <c r="G42" i="40"/>
  <c r="G41" i="40"/>
  <c r="G40" i="40"/>
  <c r="G39" i="40"/>
  <c r="G37" i="40"/>
  <c r="I37" i="40" s="1"/>
  <c r="G35" i="40"/>
  <c r="I35" i="40" s="1"/>
  <c r="G33" i="40"/>
  <c r="G32" i="40"/>
  <c r="I33" i="40" s="1"/>
  <c r="I30" i="40"/>
  <c r="G30" i="40"/>
  <c r="G28" i="40"/>
  <c r="G27" i="40"/>
  <c r="G26" i="40"/>
  <c r="G25" i="40"/>
  <c r="G24" i="40"/>
  <c r="G23" i="40"/>
  <c r="G22" i="40"/>
  <c r="G20" i="40"/>
  <c r="G19" i="40"/>
  <c r="I20" i="40" s="1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4" i="40"/>
  <c r="G3" i="40"/>
  <c r="G2" i="40"/>
  <c r="U10" i="40" l="1"/>
  <c r="V5" i="40"/>
  <c r="V10" i="40" s="1"/>
  <c r="U41" i="40"/>
  <c r="V33" i="40"/>
  <c r="V41" i="40" s="1"/>
  <c r="U29" i="40"/>
  <c r="V14" i="40"/>
  <c r="V29" i="40" s="1"/>
  <c r="S10" i="40"/>
  <c r="S29" i="40"/>
  <c r="S41" i="40"/>
  <c r="I28" i="40"/>
  <c r="I43" i="40"/>
  <c r="I66" i="40"/>
  <c r="I80" i="40"/>
  <c r="I94" i="40"/>
  <c r="I108" i="40"/>
  <c r="I152" i="40"/>
  <c r="I17" i="40"/>
  <c r="I49" i="40"/>
  <c r="I61" i="40"/>
  <c r="I128" i="40"/>
  <c r="G154" i="40"/>
  <c r="I53" i="40"/>
  <c r="I83" i="40"/>
  <c r="G64" i="36"/>
  <c r="J284" i="26"/>
  <c r="P39" i="36"/>
  <c r="Q39" i="36"/>
  <c r="P40" i="36"/>
  <c r="R40" i="36" s="1"/>
  <c r="S40" i="36" s="1"/>
  <c r="Q40" i="36"/>
  <c r="P41" i="36"/>
  <c r="Q41" i="36"/>
  <c r="P42" i="36"/>
  <c r="R42" i="36" s="1"/>
  <c r="S42" i="36" s="1"/>
  <c r="Q42" i="36"/>
  <c r="P43" i="36"/>
  <c r="R43" i="36" s="1"/>
  <c r="S43" i="36" s="1"/>
  <c r="Q43" i="36"/>
  <c r="P44" i="36"/>
  <c r="R44" i="36" s="1"/>
  <c r="S44" i="36" s="1"/>
  <c r="Q44" i="36"/>
  <c r="P45" i="36"/>
  <c r="Q45" i="36"/>
  <c r="R45" i="36" s="1"/>
  <c r="S45" i="36" s="1"/>
  <c r="P46" i="36"/>
  <c r="Q46" i="36"/>
  <c r="P47" i="36"/>
  <c r="Q47" i="36"/>
  <c r="P48" i="36"/>
  <c r="Q48" i="36"/>
  <c r="R48" i="36" s="1"/>
  <c r="S48" i="36" s="1"/>
  <c r="Q38" i="36"/>
  <c r="P38" i="36"/>
  <c r="P17" i="36"/>
  <c r="Q17" i="36"/>
  <c r="R17" i="36"/>
  <c r="P18" i="36"/>
  <c r="Q18" i="36"/>
  <c r="P19" i="36"/>
  <c r="Q19" i="36"/>
  <c r="P20" i="36"/>
  <c r="Q20" i="36"/>
  <c r="R20" i="36" s="1"/>
  <c r="S20" i="36" s="1"/>
  <c r="P21" i="36"/>
  <c r="R21" i="36" s="1"/>
  <c r="S21" i="36" s="1"/>
  <c r="Q21" i="36"/>
  <c r="P22" i="36"/>
  <c r="Q22" i="36"/>
  <c r="P23" i="36"/>
  <c r="Q23" i="36"/>
  <c r="P24" i="36"/>
  <c r="R24" i="36" s="1"/>
  <c r="S24" i="36" s="1"/>
  <c r="Q24" i="36"/>
  <c r="P25" i="36"/>
  <c r="Q25" i="36"/>
  <c r="R25" i="36"/>
  <c r="S25" i="36" s="1"/>
  <c r="P26" i="36"/>
  <c r="Q26" i="36"/>
  <c r="P27" i="36"/>
  <c r="Q27" i="36"/>
  <c r="P28" i="36"/>
  <c r="Q28" i="36"/>
  <c r="R28" i="36" s="1"/>
  <c r="S28" i="36" s="1"/>
  <c r="P29" i="36"/>
  <c r="R29" i="36" s="1"/>
  <c r="S29" i="36" s="1"/>
  <c r="Q29" i="36"/>
  <c r="P30" i="36"/>
  <c r="Q30" i="36"/>
  <c r="P31" i="36"/>
  <c r="Q31" i="36"/>
  <c r="P32" i="36"/>
  <c r="R32" i="36" s="1"/>
  <c r="S32" i="36" s="1"/>
  <c r="Q32" i="36"/>
  <c r="Q16" i="36"/>
  <c r="P16" i="36"/>
  <c r="P6" i="36"/>
  <c r="Q6" i="36"/>
  <c r="P7" i="36"/>
  <c r="Q7" i="36"/>
  <c r="R7" i="36" s="1"/>
  <c r="P8" i="36"/>
  <c r="R8" i="36" s="1"/>
  <c r="Q8" i="36"/>
  <c r="P9" i="36"/>
  <c r="Q9" i="36"/>
  <c r="P10" i="36"/>
  <c r="Q10" i="36"/>
  <c r="Q5" i="36"/>
  <c r="Q11" i="36" s="1"/>
  <c r="P5" i="36"/>
  <c r="P11" i="36" s="1"/>
  <c r="N49" i="36"/>
  <c r="M49" i="36"/>
  <c r="L49" i="36"/>
  <c r="L51" i="36" s="1"/>
  <c r="K48" i="36"/>
  <c r="K47" i="36"/>
  <c r="K46" i="36"/>
  <c r="K45" i="36"/>
  <c r="K44" i="36"/>
  <c r="K43" i="36"/>
  <c r="K42" i="36"/>
  <c r="K41" i="36"/>
  <c r="K40" i="36"/>
  <c r="K39" i="36"/>
  <c r="K38" i="36"/>
  <c r="N33" i="36"/>
  <c r="M33" i="36"/>
  <c r="L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S17" i="36"/>
  <c r="K17" i="36"/>
  <c r="K16" i="36"/>
  <c r="N11" i="36"/>
  <c r="M11" i="36"/>
  <c r="L11" i="36"/>
  <c r="K10" i="36"/>
  <c r="K9" i="36"/>
  <c r="K8" i="36"/>
  <c r="K7" i="36"/>
  <c r="K6" i="36"/>
  <c r="K5" i="36"/>
  <c r="K90" i="26"/>
  <c r="I154" i="40" l="1"/>
  <c r="K11" i="36"/>
  <c r="K49" i="36"/>
  <c r="R9" i="36"/>
  <c r="R6" i="36"/>
  <c r="R30" i="36"/>
  <c r="S30" i="36" s="1"/>
  <c r="R27" i="36"/>
  <c r="S27" i="36" s="1"/>
  <c r="R22" i="36"/>
  <c r="S22" i="36" s="1"/>
  <c r="R19" i="36"/>
  <c r="S19" i="36" s="1"/>
  <c r="R47" i="36"/>
  <c r="S47" i="36" s="1"/>
  <c r="R41" i="36"/>
  <c r="S41" i="36" s="1"/>
  <c r="K33" i="36"/>
  <c r="M51" i="36"/>
  <c r="Q49" i="36"/>
  <c r="N51" i="36"/>
  <c r="R10" i="36"/>
  <c r="R31" i="36"/>
  <c r="S31" i="36" s="1"/>
  <c r="R26" i="36"/>
  <c r="S26" i="36" s="1"/>
  <c r="R23" i="36"/>
  <c r="S23" i="36" s="1"/>
  <c r="R18" i="36"/>
  <c r="S18" i="36" s="1"/>
  <c r="R38" i="36"/>
  <c r="R49" i="36" s="1"/>
  <c r="R46" i="36"/>
  <c r="S46" i="36" s="1"/>
  <c r="R39" i="36"/>
  <c r="S39" i="36" s="1"/>
  <c r="P33" i="36"/>
  <c r="Q33" i="36"/>
  <c r="R16" i="36"/>
  <c r="S16" i="36" s="1"/>
  <c r="K51" i="36"/>
  <c r="P49" i="36"/>
  <c r="R5" i="36"/>
  <c r="R11" i="36" s="1"/>
  <c r="S38" i="36"/>
  <c r="S49" i="36" l="1"/>
  <c r="R33" i="36"/>
  <c r="G136" i="36"/>
  <c r="G194" i="36"/>
  <c r="G187" i="36"/>
  <c r="G183" i="36"/>
  <c r="G177" i="36"/>
  <c r="G171" i="36"/>
  <c r="G164" i="36"/>
  <c r="G153" i="36"/>
  <c r="G150" i="36"/>
  <c r="G147" i="36"/>
  <c r="G142" i="36"/>
  <c r="G130" i="36"/>
  <c r="G124" i="36"/>
  <c r="G121" i="36"/>
  <c r="G118" i="36"/>
  <c r="G114" i="36"/>
  <c r="G111" i="36"/>
  <c r="G101" i="36"/>
  <c r="G97" i="36"/>
  <c r="G81" i="36"/>
  <c r="G78" i="36"/>
  <c r="G74" i="36"/>
  <c r="G67" i="36"/>
  <c r="G49" i="36"/>
  <c r="G43" i="36"/>
  <c r="G40" i="36"/>
  <c r="G37" i="36"/>
  <c r="G131" i="36" l="1"/>
  <c r="G197" i="36"/>
  <c r="G30" i="36"/>
  <c r="G25" i="36"/>
  <c r="G22" i="36"/>
  <c r="G14" i="36"/>
  <c r="G11" i="36"/>
  <c r="E199" i="36"/>
  <c r="G4" i="36"/>
  <c r="G32" i="36" l="1"/>
  <c r="G199" i="36" s="1"/>
  <c r="H10" i="22"/>
  <c r="H8" i="22"/>
  <c r="H9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7" i="22"/>
  <c r="L274" i="26"/>
  <c r="L273" i="26"/>
  <c r="L272" i="26"/>
  <c r="L267" i="26"/>
  <c r="L266" i="26"/>
  <c r="L265" i="26"/>
  <c r="L264" i="26"/>
  <c r="L263" i="26"/>
  <c r="L262" i="26"/>
  <c r="L260" i="26"/>
  <c r="L259" i="26"/>
  <c r="L258" i="26"/>
  <c r="L254" i="26"/>
  <c r="L253" i="26"/>
  <c r="L252" i="26"/>
  <c r="L251" i="26"/>
  <c r="L250" i="26"/>
  <c r="L249" i="26"/>
  <c r="L248" i="26"/>
  <c r="L247" i="26"/>
  <c r="L246" i="26"/>
  <c r="L245" i="26"/>
  <c r="L236" i="26"/>
  <c r="L235" i="26"/>
  <c r="L234" i="26"/>
  <c r="L233" i="26"/>
  <c r="L232" i="26"/>
  <c r="L231" i="26"/>
  <c r="L230" i="26"/>
  <c r="L229" i="26"/>
  <c r="L228" i="26"/>
  <c r="L227" i="26"/>
  <c r="L226" i="26"/>
  <c r="L225" i="26"/>
  <c r="L224" i="26"/>
  <c r="L223" i="26"/>
  <c r="L222" i="26"/>
  <c r="L221" i="26"/>
  <c r="L208" i="26"/>
  <c r="L207" i="26"/>
  <c r="L203" i="26"/>
  <c r="L202" i="26"/>
  <c r="L201" i="26"/>
  <c r="L200" i="26"/>
  <c r="L199" i="26"/>
  <c r="L198" i="26"/>
  <c r="L197" i="26"/>
  <c r="L196" i="26"/>
  <c r="L195" i="26"/>
  <c r="L194" i="26"/>
  <c r="L193" i="26"/>
  <c r="L190" i="26"/>
  <c r="L187" i="26"/>
  <c r="L184" i="26"/>
  <c r="L183" i="26"/>
  <c r="L181" i="26"/>
  <c r="L177" i="26"/>
  <c r="L176" i="26"/>
  <c r="L172" i="26"/>
  <c r="L171" i="26"/>
  <c r="L170" i="26"/>
  <c r="L169" i="26"/>
  <c r="L168" i="26"/>
  <c r="L162" i="26"/>
  <c r="L161" i="26"/>
  <c r="L156" i="26"/>
  <c r="L155" i="26"/>
  <c r="L154" i="26"/>
  <c r="L153" i="26"/>
  <c r="L152" i="26"/>
  <c r="L151" i="26"/>
  <c r="L150" i="26"/>
  <c r="L149" i="26"/>
  <c r="L148" i="26"/>
  <c r="L145" i="26"/>
  <c r="L144" i="26"/>
  <c r="L143" i="26"/>
  <c r="L129" i="26"/>
  <c r="L128" i="26"/>
  <c r="L127" i="26"/>
  <c r="L126" i="26"/>
  <c r="L125" i="26"/>
  <c r="L124" i="26"/>
  <c r="L123" i="26"/>
  <c r="L122" i="26"/>
  <c r="L121" i="26"/>
  <c r="L120" i="26"/>
  <c r="L119" i="26"/>
  <c r="L118" i="26"/>
  <c r="L117" i="26"/>
  <c r="L116" i="26"/>
  <c r="L115" i="26"/>
  <c r="L114" i="26"/>
  <c r="L113" i="26"/>
  <c r="L108" i="26"/>
  <c r="L107" i="26"/>
  <c r="L106" i="26"/>
  <c r="L98" i="26"/>
  <c r="L97" i="26"/>
  <c r="L96" i="26"/>
  <c r="L95" i="26"/>
  <c r="L94" i="26"/>
  <c r="L93" i="26"/>
  <c r="L88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3" i="26"/>
  <c r="L62" i="26"/>
  <c r="L61" i="26"/>
  <c r="L60" i="26"/>
  <c r="L59" i="26"/>
  <c r="L57" i="26"/>
  <c r="L56" i="26"/>
  <c r="L54" i="26"/>
  <c r="L53" i="26"/>
  <c r="L52" i="26"/>
  <c r="L51" i="26"/>
  <c r="L50" i="26"/>
  <c r="L49" i="26"/>
  <c r="L46" i="26"/>
  <c r="L43" i="26"/>
  <c r="L42" i="26"/>
  <c r="L35" i="26"/>
  <c r="L34" i="26"/>
  <c r="L33" i="26"/>
  <c r="L32" i="26"/>
  <c r="L30" i="26"/>
  <c r="L29" i="26"/>
  <c r="L28" i="26"/>
  <c r="L25" i="26"/>
  <c r="L24" i="26"/>
  <c r="L7" i="26"/>
  <c r="L6" i="26"/>
  <c r="L5" i="26"/>
  <c r="L4" i="26"/>
  <c r="L3" i="26"/>
  <c r="H45" i="27"/>
  <c r="H44" i="27"/>
  <c r="K277" i="26" l="1"/>
  <c r="K276" i="26"/>
  <c r="K275" i="26"/>
  <c r="K271" i="26"/>
  <c r="K270" i="26"/>
  <c r="K269" i="26"/>
  <c r="K268" i="26"/>
  <c r="K261" i="26"/>
  <c r="K257" i="26"/>
  <c r="K256" i="26"/>
  <c r="K255" i="26"/>
  <c r="K244" i="26"/>
  <c r="K243" i="26"/>
  <c r="K242" i="26"/>
  <c r="K241" i="26"/>
  <c r="K240" i="26"/>
  <c r="K239" i="26"/>
  <c r="K238" i="26"/>
  <c r="K237" i="26"/>
  <c r="K220" i="26"/>
  <c r="K219" i="26"/>
  <c r="K218" i="26"/>
  <c r="K217" i="26"/>
  <c r="K216" i="26"/>
  <c r="K215" i="26"/>
  <c r="K214" i="26"/>
  <c r="K213" i="26"/>
  <c r="K212" i="26"/>
  <c r="K211" i="26"/>
  <c r="K210" i="26"/>
  <c r="K209" i="26"/>
  <c r="K206" i="26"/>
  <c r="K205" i="26"/>
  <c r="K204" i="26"/>
  <c r="K189" i="26"/>
  <c r="K188" i="26"/>
  <c r="K186" i="26"/>
  <c r="K185" i="26"/>
  <c r="K182" i="26"/>
  <c r="K180" i="26"/>
  <c r="K179" i="26"/>
  <c r="K178" i="26"/>
  <c r="K175" i="26"/>
  <c r="K174" i="26"/>
  <c r="K173" i="26"/>
  <c r="K167" i="26"/>
  <c r="K166" i="26"/>
  <c r="K165" i="26"/>
  <c r="K164" i="26"/>
  <c r="K163" i="26"/>
  <c r="K160" i="26"/>
  <c r="K159" i="26"/>
  <c r="K158" i="26"/>
  <c r="K157" i="26"/>
  <c r="K147" i="26"/>
  <c r="K146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12" i="26"/>
  <c r="K111" i="26"/>
  <c r="K110" i="26"/>
  <c r="K109" i="26"/>
  <c r="K105" i="26"/>
  <c r="K104" i="26"/>
  <c r="K103" i="26"/>
  <c r="K102" i="26"/>
  <c r="K101" i="26"/>
  <c r="K100" i="26"/>
  <c r="K99" i="26"/>
  <c r="K92" i="26"/>
  <c r="K91" i="26"/>
  <c r="K87" i="26"/>
  <c r="K86" i="26"/>
  <c r="K85" i="26"/>
  <c r="K84" i="26"/>
  <c r="K83" i="26"/>
  <c r="K68" i="26"/>
  <c r="K67" i="26"/>
  <c r="K66" i="26"/>
  <c r="K65" i="26"/>
  <c r="K64" i="26"/>
  <c r="K58" i="26"/>
  <c r="K55" i="26"/>
  <c r="K48" i="26"/>
  <c r="K44" i="26"/>
  <c r="K41" i="26"/>
  <c r="K40" i="26"/>
  <c r="K39" i="26"/>
  <c r="K38" i="26"/>
  <c r="K37" i="26"/>
  <c r="K36" i="26"/>
  <c r="K31" i="26"/>
  <c r="K27" i="26"/>
  <c r="K26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H46" i="27"/>
  <c r="K279" i="26" l="1"/>
  <c r="E279" i="26"/>
  <c r="D279" i="26"/>
  <c r="C279" i="26"/>
  <c r="B279" i="26"/>
  <c r="E280" i="26" l="1"/>
  <c r="E40" i="22"/>
  <c r="F40" i="22"/>
  <c r="D40" i="22"/>
  <c r="G24" i="22" l="1"/>
  <c r="H6" i="22" l="1"/>
  <c r="H5" i="22"/>
  <c r="H4" i="22"/>
  <c r="G40" i="22"/>
  <c r="H24" i="22"/>
  <c r="H40" i="22" s="1"/>
  <c r="D39" i="10" l="1"/>
  <c r="C39" i="10"/>
  <c r="B39" i="10"/>
  <c r="D38" i="10"/>
  <c r="C38" i="10"/>
  <c r="B38" i="10"/>
  <c r="D37" i="10"/>
  <c r="C37" i="10"/>
  <c r="B37" i="10"/>
  <c r="D36" i="10"/>
  <c r="C36" i="10"/>
  <c r="B36" i="10"/>
  <c r="D35" i="10"/>
  <c r="C35" i="10"/>
  <c r="B35" i="10"/>
  <c r="D34" i="10"/>
  <c r="C34" i="10"/>
  <c r="B34" i="10"/>
  <c r="D33" i="10"/>
  <c r="C33" i="10"/>
  <c r="B33" i="10"/>
  <c r="D32" i="10"/>
  <c r="C32" i="10"/>
  <c r="B32" i="10"/>
  <c r="D31" i="10"/>
  <c r="C31" i="10"/>
  <c r="B31" i="10"/>
  <c r="D30" i="10"/>
  <c r="C30" i="10"/>
  <c r="B30" i="10"/>
  <c r="D29" i="10"/>
  <c r="C29" i="10"/>
  <c r="B29" i="10"/>
  <c r="D28" i="10"/>
  <c r="C28" i="10"/>
  <c r="B28" i="10"/>
  <c r="D27" i="10"/>
  <c r="C27" i="10"/>
  <c r="B27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B29" i="9" l="1"/>
  <c r="B30" i="9"/>
  <c r="B31" i="9"/>
  <c r="B32" i="9"/>
  <c r="B33" i="9"/>
  <c r="B34" i="9"/>
  <c r="B35" i="9"/>
  <c r="B36" i="9"/>
  <c r="B37" i="9"/>
  <c r="B38" i="9"/>
  <c r="D38" i="9" l="1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22" i="9"/>
  <c r="C22" i="9"/>
  <c r="B22" i="9"/>
  <c r="D21" i="9"/>
  <c r="C21" i="9"/>
  <c r="B21" i="9"/>
  <c r="D20" i="9"/>
  <c r="C20" i="9"/>
  <c r="B20" i="9"/>
  <c r="D19" i="9"/>
  <c r="C19" i="9"/>
  <c r="B19" i="9"/>
  <c r="D18" i="9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G39" i="6" l="1"/>
  <c r="F39" i="6"/>
  <c r="I32" i="6" s="1"/>
  <c r="K32" i="6" s="1"/>
  <c r="L35" i="6"/>
  <c r="J35" i="6"/>
  <c r="G35" i="6"/>
  <c r="G41" i="6" s="1"/>
  <c r="F35" i="6"/>
  <c r="F41" i="6" s="1"/>
  <c r="F42" i="6" s="1"/>
  <c r="H23" i="6"/>
  <c r="H19" i="6"/>
  <c r="I15" i="6"/>
  <c r="K15" i="6" s="1"/>
  <c r="I12" i="6"/>
  <c r="K12" i="6" s="1"/>
  <c r="H6" i="6"/>
  <c r="H3" i="6"/>
  <c r="H27" i="6" l="1"/>
  <c r="H31" i="6"/>
  <c r="H2" i="6"/>
  <c r="I8" i="6"/>
  <c r="K8" i="6" s="1"/>
  <c r="I11" i="6"/>
  <c r="K11" i="6" s="1"/>
  <c r="H15" i="6"/>
  <c r="H18" i="6"/>
  <c r="H22" i="6"/>
  <c r="H26" i="6"/>
  <c r="H30" i="6"/>
  <c r="H34" i="6"/>
  <c r="I3" i="6"/>
  <c r="K3" i="6" s="1"/>
  <c r="H7" i="6"/>
  <c r="H10" i="6"/>
  <c r="I16" i="6"/>
  <c r="K16" i="6" s="1"/>
  <c r="I19" i="6"/>
  <c r="K19" i="6" s="1"/>
  <c r="I23" i="6"/>
  <c r="K23" i="6" s="1"/>
  <c r="I27" i="6"/>
  <c r="K27" i="6" s="1"/>
  <c r="I31" i="6"/>
  <c r="K31" i="6" s="1"/>
  <c r="I4" i="6"/>
  <c r="K4" i="6" s="1"/>
  <c r="I7" i="6"/>
  <c r="K7" i="6" s="1"/>
  <c r="H11" i="6"/>
  <c r="H14" i="6"/>
  <c r="I20" i="6"/>
  <c r="K20" i="6" s="1"/>
  <c r="I24" i="6"/>
  <c r="K24" i="6" s="1"/>
  <c r="I28" i="6"/>
  <c r="K28" i="6" s="1"/>
  <c r="H35" i="6"/>
  <c r="F48" i="6"/>
  <c r="I2" i="6"/>
  <c r="H5" i="6"/>
  <c r="I6" i="6"/>
  <c r="K6" i="6" s="1"/>
  <c r="H9" i="6"/>
  <c r="I10" i="6"/>
  <c r="K10" i="6" s="1"/>
  <c r="H13" i="6"/>
  <c r="I14" i="6"/>
  <c r="K14" i="6" s="1"/>
  <c r="H17" i="6"/>
  <c r="I18" i="6"/>
  <c r="K18" i="6" s="1"/>
  <c r="H21" i="6"/>
  <c r="I22" i="6"/>
  <c r="K22" i="6" s="1"/>
  <c r="H25" i="6"/>
  <c r="I26" i="6"/>
  <c r="K26" i="6" s="1"/>
  <c r="H29" i="6"/>
  <c r="I30" i="6"/>
  <c r="K30" i="6" s="1"/>
  <c r="H33" i="6"/>
  <c r="I34" i="6"/>
  <c r="K34" i="6" s="1"/>
  <c r="H4" i="6"/>
  <c r="I5" i="6"/>
  <c r="K5" i="6" s="1"/>
  <c r="H8" i="6"/>
  <c r="I9" i="6"/>
  <c r="K9" i="6" s="1"/>
  <c r="H12" i="6"/>
  <c r="I13" i="6"/>
  <c r="K13" i="6" s="1"/>
  <c r="H16" i="6"/>
  <c r="I17" i="6"/>
  <c r="K17" i="6" s="1"/>
  <c r="H20" i="6"/>
  <c r="I21" i="6"/>
  <c r="K21" i="6" s="1"/>
  <c r="H24" i="6"/>
  <c r="I25" i="6"/>
  <c r="K25" i="6" s="1"/>
  <c r="H28" i="6"/>
  <c r="I29" i="6"/>
  <c r="K29" i="6" s="1"/>
  <c r="H32" i="6"/>
  <c r="I33" i="6"/>
  <c r="K33" i="6" s="1"/>
  <c r="I35" i="6" l="1"/>
  <c r="K2" i="6"/>
  <c r="K35" i="6" s="1"/>
  <c r="E37" i="9" l="1"/>
  <c r="E32" i="9"/>
  <c r="E29" i="9"/>
  <c r="E26" i="9"/>
  <c r="E22" i="9"/>
  <c r="E18" i="9"/>
  <c r="E13" i="9"/>
  <c r="E9" i="9"/>
  <c r="E25" i="9"/>
  <c r="E35" i="9"/>
  <c r="E36" i="9"/>
  <c r="E14" i="9"/>
  <c r="E21" i="9"/>
  <c r="E17" i="9"/>
  <c r="E12" i="9"/>
  <c r="E8" i="9"/>
  <c r="E34" i="9"/>
  <c r="E31" i="9"/>
  <c r="E28" i="9"/>
  <c r="E24" i="9"/>
  <c r="E20" i="9"/>
  <c r="E16" i="9"/>
  <c r="E11" i="9"/>
  <c r="E38" i="9"/>
  <c r="E33" i="9"/>
  <c r="E30" i="9"/>
  <c r="E27" i="9"/>
  <c r="E23" i="9"/>
  <c r="E19" i="9"/>
  <c r="E15" i="9"/>
  <c r="E10" i="9"/>
  <c r="E7" i="9"/>
  <c r="E40" i="9" l="1"/>
  <c r="E38" i="10" l="1"/>
  <c r="E33" i="10"/>
  <c r="E26" i="10"/>
  <c r="E16" i="10"/>
  <c r="E36" i="10"/>
  <c r="E23" i="10"/>
  <c r="E12" i="10"/>
  <c r="E32" i="10"/>
  <c r="E28" i="10"/>
  <c r="E30" i="10"/>
  <c r="E8" i="10"/>
  <c r="E20" i="10"/>
  <c r="E22" i="10"/>
  <c r="E18" i="10"/>
  <c r="E11" i="10"/>
  <c r="E13" i="10"/>
  <c r="E35" i="10"/>
  <c r="E24" i="10"/>
  <c r="E9" i="10"/>
  <c r="E34" i="10"/>
  <c r="E25" i="10"/>
  <c r="E31" i="10"/>
  <c r="E27" i="10"/>
  <c r="E37" i="10"/>
  <c r="E39" i="10"/>
  <c r="E29" i="10"/>
  <c r="E19" i="10"/>
  <c r="E14" i="10"/>
  <c r="E15" i="10"/>
  <c r="E21" i="10"/>
  <c r="E10" i="10"/>
  <c r="E17" i="10"/>
  <c r="E7" i="10" l="1"/>
  <c r="L2" i="26"/>
  <c r="L279" i="26" s="1"/>
  <c r="J279" i="26"/>
</calcChain>
</file>

<file path=xl/comments1.xml><?xml version="1.0" encoding="utf-8"?>
<comments xmlns="http://schemas.openxmlformats.org/spreadsheetml/2006/main">
  <authors>
    <author>Autor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Por un error no se incluyo en Anexo a la Resolución. Da igual, puesto que no tienen ninguna candidato y dejan los puestos vacantes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T3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Sobre 554 expedientes revisados</t>
        </r>
      </text>
    </comment>
    <comment ref="K4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Los 500 € que faltan se deben al desajuste de pasar el credito sobrante de menores a mayores.</t>
        </r>
      </text>
    </comment>
  </commentList>
</comments>
</file>

<file path=xl/sharedStrings.xml><?xml version="1.0" encoding="utf-8"?>
<sst xmlns="http://schemas.openxmlformats.org/spreadsheetml/2006/main" count="4796" uniqueCount="1282">
  <si>
    <t>Entidad solicitante</t>
  </si>
  <si>
    <t>Behargintza Basauri-Etxebarri SL</t>
  </si>
  <si>
    <t>Cuadrilla de Salvatierra-Aguraingo Eskualdea</t>
  </si>
  <si>
    <t>Ambito territorial</t>
  </si>
  <si>
    <t>Basauri y Etxebarri</t>
  </si>
  <si>
    <t>Llanada Alavesa</t>
  </si>
  <si>
    <t>Busturialdea</t>
  </si>
  <si>
    <t>Fomento San Sebastian</t>
  </si>
  <si>
    <t>Donostia</t>
  </si>
  <si>
    <t>Direccion contacto</t>
  </si>
  <si>
    <t>telefono</t>
  </si>
  <si>
    <t>Alhondiga 6 - 48300, Gernika-Lumo</t>
  </si>
  <si>
    <t>Bermeoko Udala-Behargintza-Bermeo-Mundaka-Sukarrieta</t>
  </si>
  <si>
    <t>Zubiaur tar Kepa 26, 1goa - 48370, Bermeo</t>
  </si>
  <si>
    <t>Andoaingo Udala</t>
  </si>
  <si>
    <t>Donostia Mendebaldea</t>
  </si>
  <si>
    <t>Ayuntamiento de Leioa</t>
  </si>
  <si>
    <t>Gobela</t>
  </si>
  <si>
    <t>Elexalde 1 - 48940, Leioa</t>
  </si>
  <si>
    <t>Debagoieneko Mankomunitatea</t>
  </si>
  <si>
    <t>Gipuzkoa</t>
  </si>
  <si>
    <t>Ayuntamiento de Errenteria</t>
  </si>
  <si>
    <t>Oarsoaldea</t>
  </si>
  <si>
    <t>Agencia de Desarrollo del Bidasoa</t>
  </si>
  <si>
    <t>Urola Kosta Udal Elkartea</t>
  </si>
  <si>
    <t>Ayuntamiento de Ispaster</t>
  </si>
  <si>
    <t>Urola Garaia Udal Elkartea</t>
  </si>
  <si>
    <t>Goierriko Ekimena, S.A.</t>
  </si>
  <si>
    <t>Azpeitiko Udala</t>
  </si>
  <si>
    <t>Ayuntamiento de Barakaldo</t>
  </si>
  <si>
    <t>Cuadrilla de Zuia</t>
  </si>
  <si>
    <t>Cuadrilla de Laguardia - Rioja Alavesa</t>
  </si>
  <si>
    <t>Ayuntamiento de Sestao</t>
  </si>
  <si>
    <t>Ayuntamiento de Urduliz</t>
  </si>
  <si>
    <t>Cuadrilla de Ayala</t>
  </si>
  <si>
    <t>Ayuntamiento de Santurtzi</t>
  </si>
  <si>
    <t>Ayuntamiento de Mungia</t>
  </si>
  <si>
    <t>Ayuntamiento de Vitoria-Gasteiz</t>
  </si>
  <si>
    <t>Cuadrilla de Campezo - Montaña Alavesa</t>
  </si>
  <si>
    <t>Ayuntamiento de Ortuella</t>
  </si>
  <si>
    <t>Ayuntamiento de Elgoibar</t>
  </si>
  <si>
    <t>Ayuntamiento de Bilbao</t>
  </si>
  <si>
    <t>Ayuntamiento de Galdakao</t>
  </si>
  <si>
    <t>Territorio</t>
  </si>
  <si>
    <t>B</t>
  </si>
  <si>
    <t>Mancomunidad de Servicios del Txorierri</t>
  </si>
  <si>
    <t>A</t>
  </si>
  <si>
    <t>G</t>
  </si>
  <si>
    <t>Lanbide Ekimenak (Ayto Gernika)</t>
  </si>
  <si>
    <t>n</t>
  </si>
  <si>
    <t>PECO/PSI</t>
  </si>
  <si>
    <t>TITULAR - AMBITO</t>
  </si>
  <si>
    <t>AGRUPACION COMARCAL</t>
  </si>
  <si>
    <t>CUADRILLA DE SALVATIERRA-AGURAIN (LLANADA ALAVESA-ARRAZUA UBARRUNDIA)</t>
  </si>
  <si>
    <t>Arabako Lautada/Llanada Alavesa</t>
  </si>
  <si>
    <t>CUADRILLA DE LAGUARDIA(RIOJA ALAVESA)</t>
  </si>
  <si>
    <t>Errioxa Arabarra/Rioja Alavesa</t>
  </si>
  <si>
    <t>CUADRILLA DE AÑANA (VALLES ALAVESES)</t>
  </si>
  <si>
    <t>Arabako Ibarrak/Valles Alaveses</t>
  </si>
  <si>
    <t>CUADRILLA CAMPEZO (MONTAÑA ALAVESA)</t>
  </si>
  <si>
    <t>Arabako Mendialdea/Montaña Alavesa</t>
  </si>
  <si>
    <t>CUADRILLA DE ZUIA (ESTRIBACIONES DEL GORBEA+ARRAZUA-UBARRUNDIA+OTXANDIO)</t>
  </si>
  <si>
    <t>Gorbeia Inguruak/Estribaciones del Gorbea
 Arratia-Zornotza (Amorebieta) 
 Arabako Lautada/Llanada Alavesa</t>
  </si>
  <si>
    <t>CUADRILLA DE AYALA (AYALA - ORDUÑA)</t>
  </si>
  <si>
    <t>Aiara Ibarra/Valle de Ayala</t>
  </si>
  <si>
    <t>AYTO VITORIA-GASTEIZ (VITORIA-GASTEIZ)</t>
  </si>
  <si>
    <t>vitoria-gasteiz</t>
  </si>
  <si>
    <t xml:space="preserve"> AYTO PORTUGALETE (PORTUGALETE)</t>
  </si>
  <si>
    <t>Esker Eskualdea/Margen Izquierda</t>
  </si>
  <si>
    <t xml:space="preserve"> AYTO SESTAO (SESTAO)</t>
  </si>
  <si>
    <t>AYTO ELORRIO  (DURANGUESADO)</t>
  </si>
  <si>
    <t>Durangaldea/Duranguesado</t>
  </si>
  <si>
    <t>AYTO BARAKALDO (BARAKALDO)</t>
  </si>
  <si>
    <t>AYTO BALMASEDA (ENCARTACIONES+ALONSOTEGI)</t>
  </si>
  <si>
    <t>Enkartazioak/Encartaciones</t>
  </si>
  <si>
    <t>AYTO DURANGO (DURANGO)</t>
  </si>
  <si>
    <t xml:space="preserve"> AYTO ERMUA (ERMUA+MALLABIA)</t>
  </si>
  <si>
    <t>AYTO GALDAKAO (GALDAKAO+ARRATIA AMOREBIETA-OTXANDIO)</t>
  </si>
  <si>
    <t>Arratia-Zornotza/Arratia-Amorebieta</t>
  </si>
  <si>
    <t>AYTO GETXO (GETXO)</t>
  </si>
  <si>
    <t>AYTO BILBAO (BILBAO)</t>
  </si>
  <si>
    <t>Bilbao</t>
  </si>
  <si>
    <t>AYTO ARRIGORRIAGA (ARRATIA NERBIOI+ORDUÑA-ALONSOTEGI)</t>
  </si>
  <si>
    <t>Aiara Ibarra/Valle de Ayala 
Arratia Nervioi</t>
  </si>
  <si>
    <t xml:space="preserve"> AYTO BASAURI (IBAIZABAL)</t>
  </si>
  <si>
    <t>Ibaizabal</t>
  </si>
  <si>
    <t xml:space="preserve"> AYTO MUNGUIA (MUNGUIALDEA)</t>
  </si>
  <si>
    <t>Uribealdea</t>
  </si>
  <si>
    <t>AYTO BERMEO (BUSTURIALDEA)</t>
  </si>
  <si>
    <t xml:space="preserve"> AYTO SANTURTZI (SANTURTZI)</t>
  </si>
  <si>
    <t>AYTO ISPASTER (LEA ARTIBAI)</t>
  </si>
  <si>
    <t>Lea Artibai</t>
  </si>
  <si>
    <t>AYTO URDULIZ (URIBEKOSTA)</t>
  </si>
  <si>
    <t>AYTO ORTUELLA</t>
  </si>
  <si>
    <t xml:space="preserve"> MANCOMUNIDAD TXORIERRI (TXORIERRI)</t>
  </si>
  <si>
    <t>Txorierri</t>
  </si>
  <si>
    <t xml:space="preserve"> AYTO LEIOA (LEIOA)</t>
  </si>
  <si>
    <t>AYTO ANDOAIN(DONOSTIALDEA)</t>
  </si>
  <si>
    <t>Donostia Mendebaldea/San Sebatian Oeste</t>
  </si>
  <si>
    <t>AYTODONOSTIA SAN SEBASTIAN (DONOSTIA)</t>
  </si>
  <si>
    <t>Donostia-San Sebastián</t>
  </si>
  <si>
    <t>AYTO IRUN(IRUN)</t>
  </si>
  <si>
    <t>Bidasoa Behera/Bajo Bidasoa</t>
  </si>
  <si>
    <t>AYTO RENTERIA (OARSOALDEA)</t>
  </si>
  <si>
    <t>MANCOMUNIDAD ALTO DEBA (ALTO DEBA)</t>
  </si>
  <si>
    <t>Deba Garaia/Alto Deba</t>
  </si>
  <si>
    <t>MANCOMUNIDAD UROLA GARAIA (UROLA GARAIA)</t>
  </si>
  <si>
    <t>Urola Garaia/Alto Urola</t>
  </si>
  <si>
    <t>AYTO BEASAIN (GOIERRI+LEGORRETA)</t>
  </si>
  <si>
    <t>Tolosaldea/Tolosa
 Goiherri</t>
  </si>
  <si>
    <t>MANCOMUNIDAD UROLA KOSTA (UROLA KOSTA)</t>
  </si>
  <si>
    <t>Urola Kosta/Costa Urola</t>
  </si>
  <si>
    <t>AYTO AZPEITIA (UROLA MEDIO+ERREZIL Y BEIZAMA)</t>
  </si>
  <si>
    <t>Urola Erdia/Urola Medio</t>
  </si>
  <si>
    <t>AYTO HONDARRIBIA (BAJO BIDASOA)</t>
  </si>
  <si>
    <t>AYTO TOLOSA (TOLOSALDEA)</t>
  </si>
  <si>
    <t>Tolosaldea/Tolosa</t>
  </si>
  <si>
    <t>AYTO ELGOIBAR (BAJO DEBA)</t>
  </si>
  <si>
    <t>Deba Behera/Bajo Deba</t>
  </si>
  <si>
    <t>AYUNTAMIENTO vitoria-gasteiz</t>
  </si>
  <si>
    <t>Ayuntamiento de Balmaseda</t>
  </si>
  <si>
    <t>Nº PECO</t>
  </si>
  <si>
    <t>O/12 PECO 04-A</t>
  </si>
  <si>
    <t>O/12 PECO 06-A</t>
  </si>
  <si>
    <t>O/12 PECO 17-A</t>
  </si>
  <si>
    <t>0/12PECO18-A</t>
  </si>
  <si>
    <t>O/12 PECO 21-A</t>
  </si>
  <si>
    <t>O/12 PECO 33-A</t>
  </si>
  <si>
    <t>O/12 PECO 38-A</t>
  </si>
  <si>
    <t>O/12 PECO 01-B</t>
  </si>
  <si>
    <t>O/12 PECO 02-B</t>
  </si>
  <si>
    <t>O/12 PECO 08-B</t>
  </si>
  <si>
    <t>O/12 PECO 09-B</t>
  </si>
  <si>
    <t>O/12 PECO 10-B</t>
  </si>
  <si>
    <t xml:space="preserve">O/12 PECO 12-B </t>
  </si>
  <si>
    <t>O/12 PECO 14-B</t>
  </si>
  <si>
    <t>O/12 PECO 15-B</t>
  </si>
  <si>
    <t>O/12 PECO 16-B</t>
  </si>
  <si>
    <t>O/12 PECO 19-B</t>
  </si>
  <si>
    <t>O/12 PECO 20-B</t>
  </si>
  <si>
    <t>O/12 PECO 23-B</t>
  </si>
  <si>
    <t xml:space="preserve">O/12 PECO 28-B </t>
  </si>
  <si>
    <t>O/12 PECO 29-B</t>
  </si>
  <si>
    <t>O/12 PECO 31-B</t>
  </si>
  <si>
    <t>O/12 PECO 32-B</t>
  </si>
  <si>
    <t>O/12 PECO 34-B</t>
  </si>
  <si>
    <t>O/12 PECO 35-B</t>
  </si>
  <si>
    <t>O/12 PECO 39-B</t>
  </si>
  <si>
    <t xml:space="preserve">O/12 PECO 40-B </t>
  </si>
  <si>
    <t>O/12 PECO 05-G</t>
  </si>
  <si>
    <t>O/12 PECO 07-G</t>
  </si>
  <si>
    <t>O/12 PECO 11-G</t>
  </si>
  <si>
    <t>O/12 PECO 13-G</t>
  </si>
  <si>
    <t>O/12 PECO 22-G</t>
  </si>
  <si>
    <t xml:space="preserve">O/12 PECO 24-G </t>
  </si>
  <si>
    <t>O/12 PECO  25-G</t>
  </si>
  <si>
    <t>O/12 PECO 26-G</t>
  </si>
  <si>
    <t>O/12 PECO 30-G</t>
  </si>
  <si>
    <t>O/12-PECO 36-G</t>
  </si>
  <si>
    <t>O/12 PECO 37-G</t>
  </si>
  <si>
    <t>O/12 PECO 41-G</t>
  </si>
  <si>
    <t>AYTO BERMEO (BUSTURIALDEA)?</t>
  </si>
  <si>
    <t>AYTO IRUN(IRUN)?</t>
  </si>
  <si>
    <t>AYTODONOSTIA SAN SEBASTIAN (DONOSTIA)?</t>
  </si>
  <si>
    <t>AYTO BEASAIN (GOIERRI+LEGORRETA)?</t>
  </si>
  <si>
    <t xml:space="preserve"> AYTO BASAURI (IBAIZABAL)??</t>
  </si>
  <si>
    <t>subv/persona</t>
  </si>
  <si>
    <t>credito</t>
  </si>
  <si>
    <t>nº max personas a subv</t>
  </si>
  <si>
    <t>Cuadrilla de Añana-Añanako Eskualdea</t>
  </si>
  <si>
    <t>945 600 252</t>
  </si>
  <si>
    <t>Persona contacto</t>
  </si>
  <si>
    <t>Ricardo Ituarte Azpiazu</t>
  </si>
  <si>
    <t>94 420 5800</t>
  </si>
  <si>
    <t>Email</t>
  </si>
  <si>
    <t>alcaldia@santurtzi.net</t>
  </si>
  <si>
    <t>alaguardia.alicia@ayto.ayala.net</t>
  </si>
  <si>
    <t>Jokin Villanueva Zubizarreta
Alicia Lopez Negueruela</t>
  </si>
  <si>
    <t>exceso</t>
  </si>
  <si>
    <t>% reductor</t>
  </si>
  <si>
    <t>Rioja Alavesa</t>
  </si>
  <si>
    <t>Galdakao</t>
  </si>
  <si>
    <t>Ibon Uribe Elorrieta</t>
  </si>
  <si>
    <t>behargintza@galdakao.net</t>
  </si>
  <si>
    <t>CIF</t>
  </si>
  <si>
    <t>P4804400B</t>
  </si>
  <si>
    <t>16275977G</t>
  </si>
  <si>
    <t>Angel Marcos Perez de Arrilucea</t>
  </si>
  <si>
    <t>ccampezo.blanca@ayto.alava.net</t>
  </si>
  <si>
    <t>30608058A</t>
  </si>
  <si>
    <t>Aiara Ibarra / Valle de Ayala</t>
  </si>
  <si>
    <t>Miguel Angel Lasa del Castillo</t>
  </si>
  <si>
    <t>cayala.jesus@ayto.alava.net</t>
  </si>
  <si>
    <t>Zuia y Otxandio</t>
  </si>
  <si>
    <t>72740101W</t>
  </si>
  <si>
    <t>Lierni Altuna Ugarte</t>
  </si>
  <si>
    <t>economia@cuadrillazuia.com</t>
  </si>
  <si>
    <t>945 43 01 67</t>
  </si>
  <si>
    <t>945-399122</t>
  </si>
  <si>
    <t>945-405424</t>
  </si>
  <si>
    <t>945 161205</t>
  </si>
  <si>
    <t>promocioneconomica@vitoria-gasteiz.org</t>
  </si>
  <si>
    <t>Javier Maroto Aranzabal
Juncal Ibeas Larrañaga</t>
  </si>
  <si>
    <t>16300878L</t>
  </si>
  <si>
    <t>Vitoria-Gasteiz</t>
  </si>
  <si>
    <t>P4805900J</t>
  </si>
  <si>
    <t>Jesus Lekerikabeaskoa Arrillaga</t>
  </si>
  <si>
    <t>94 6842999</t>
  </si>
  <si>
    <t>P4801700H</t>
  </si>
  <si>
    <t>94 4789 400</t>
  </si>
  <si>
    <t>inguralde@inguralde.com</t>
  </si>
  <si>
    <t>Alfonso Garcia Alonso
Ana Belen Quijada Garrido (presidenta de Inguralde)</t>
  </si>
  <si>
    <t>Enkarterri</t>
  </si>
  <si>
    <t>P4810400D</t>
  </si>
  <si>
    <t>ayto@balmaseda.net</t>
  </si>
  <si>
    <t>Joseba Zorrilla Ibañez</t>
  </si>
  <si>
    <t>94 680 0000</t>
  </si>
  <si>
    <t>Santurtzi</t>
  </si>
  <si>
    <t>44977952A</t>
  </si>
  <si>
    <t>943 763076 - 943 63 39 37</t>
  </si>
  <si>
    <t>Nerea Izaguirre Mingo</t>
  </si>
  <si>
    <t xml:space="preserve"> nizaguirre@udalermua.net</t>
  </si>
  <si>
    <t xml:space="preserve">Ayuntamiento Ermua </t>
  </si>
  <si>
    <t>Alava</t>
  </si>
  <si>
    <t>P5100003B</t>
  </si>
  <si>
    <t>Gustavo Fernandez Villate</t>
  </si>
  <si>
    <t>csalvatierra.ana@ayto.alava.net</t>
  </si>
  <si>
    <t>Bizkaia</t>
  </si>
  <si>
    <t xml:space="preserve">              ------------------</t>
  </si>
  <si>
    <t>P4806400j</t>
  </si>
  <si>
    <t>Maria Carmen Urbieta Gonzalez</t>
  </si>
  <si>
    <t>behargintza@leioa.net</t>
  </si>
  <si>
    <t>Meatzaldea-zona Minera</t>
  </si>
  <si>
    <t>Saulo Nebreda Trevejo</t>
  </si>
  <si>
    <t>alkatetza@ortuella.biz</t>
  </si>
  <si>
    <t>Plaza 1º de Mayo s/n. 48530 Ortuella</t>
  </si>
  <si>
    <t>Uribe-Kosta</t>
  </si>
  <si>
    <t>P4810300F</t>
  </si>
  <si>
    <t>Javier Bilbao,Jose Madariaga,…</t>
  </si>
  <si>
    <t>administracion@urkobe.net / udala@urduliz.net</t>
  </si>
  <si>
    <t>Elortzas , Urduliz</t>
  </si>
  <si>
    <t>B95178141</t>
  </si>
  <si>
    <t>Aitor Aldaituriaga Jimenez</t>
  </si>
  <si>
    <t>cserrano@behargintza-be.biz</t>
  </si>
  <si>
    <t>P4809600b</t>
  </si>
  <si>
    <t>P4802100j</t>
  </si>
  <si>
    <t>Idurre Bideguren</t>
  </si>
  <si>
    <t>behargintza@bermeo.org</t>
  </si>
  <si>
    <t>Aitor Uribeetxebarria</t>
  </si>
  <si>
    <t>enpresa@lanbide-ekimenak.com</t>
  </si>
  <si>
    <t>Txorierri (Derio, Larrabetzu, Lezama, Loiu, Sondika, Zamudia y Erandio)</t>
  </si>
  <si>
    <t>P4800017H</t>
  </si>
  <si>
    <t>Lander Aiartza Zaio, Gorka Carro Bilbao,...</t>
  </si>
  <si>
    <t>aerrasti@txorierri.eu</t>
  </si>
  <si>
    <t>Txorierri Etoribidea 9, 48160 Derio</t>
  </si>
  <si>
    <t>Plaza de España 1, Vitoria-Gasteiz</t>
  </si>
  <si>
    <t>Elezpide auzoa, 2 -2º, 01476 Respaldiza</t>
  </si>
  <si>
    <t>Plaza del Ayuntamiento 1, 2º izda, 01130 Murgia</t>
  </si>
  <si>
    <t>Cta Vitoria-Estella, 7 01110 Santa Cruz de Campezo (Araba)</t>
  </si>
  <si>
    <t>Plaza Senda Langarica 4 bajo ,  01200  Agurain</t>
  </si>
  <si>
    <t>Ctra.Vitoria 2,  Laguardia (Alava)</t>
  </si>
  <si>
    <t>Herriko Plaza 1, 48901 Barakaldo</t>
  </si>
  <si>
    <t>Elejalde auzoa 9,  48288 Ispaster</t>
  </si>
  <si>
    <t>Kurtzeko Plaza 1, 48960 Galdakao</t>
  </si>
  <si>
    <t>Av. Murrieta 6,  Santurtzi</t>
  </si>
  <si>
    <t>Plaza San Severino  1, 48800 Balmaseda</t>
  </si>
  <si>
    <t>Baskonia Kalea, 1 bajo, 48970 Basauri</t>
  </si>
  <si>
    <t>A20421053</t>
  </si>
  <si>
    <t>Javier Gomez, Mª Isabel Lorenzo Barahona</t>
  </si>
  <si>
    <t>mlorenzo@bidasoa-activa.com</t>
  </si>
  <si>
    <t>Avda. de Iparralde s/n Edificio Kostorbe 1º, 20302 Irun</t>
  </si>
  <si>
    <t>P2001000E</t>
  </si>
  <si>
    <t>Ana M. Carrere Zabala</t>
  </si>
  <si>
    <t>ekinean@andoain.org</t>
  </si>
  <si>
    <t>Goiko Plaza z/g , 20140 Andoain</t>
  </si>
  <si>
    <t>Debabarrena Eskualdea</t>
  </si>
  <si>
    <t>Nuevas ideas: Personas a atender (Aprobado)</t>
  </si>
  <si>
    <t>Nuevas Actividades: Personas a atender (Aprobado)</t>
  </si>
  <si>
    <t>Nuevas ideas: Personas a atender (Solicitado)</t>
  </si>
  <si>
    <t>Nuevas Actividades: Personas a atender (Solicitado)</t>
  </si>
  <si>
    <t>Herriko Plaza z/g - Errenteria</t>
  </si>
  <si>
    <t>Nafarroa Etorbidea 17 - 20500, Arrasate</t>
  </si>
  <si>
    <t>Rotonda de Morlans, 1-2ª planta (Edif. Morlans) - 20009, Donostia</t>
  </si>
  <si>
    <t>entre 10 y 15</t>
  </si>
  <si>
    <t>Fernando Nebreda Diaz de Espada</t>
  </si>
  <si>
    <t>Onartutako eskaerak / Relacion de solicitudes estimadas</t>
  </si>
  <si>
    <t>numero cuenta corriente</t>
  </si>
  <si>
    <t>cargo representante</t>
  </si>
  <si>
    <t>bbrosa@oarsoaldea.net</t>
  </si>
  <si>
    <t>Cuadrilla de Salvatierra</t>
  </si>
  <si>
    <t>Cuadrilla de Añana</t>
  </si>
  <si>
    <t>ERAKUNDEAK/ENTIDADES</t>
  </si>
  <si>
    <t>IKF 
CIF</t>
  </si>
  <si>
    <r>
      <rPr>
        <b/>
        <u/>
        <sz val="14"/>
        <color theme="1"/>
        <rFont val="Calibri"/>
        <family val="2"/>
        <scheme val="minor"/>
      </rPr>
      <t>I ERANSKINA /ANEXO I</t>
    </r>
    <r>
      <rPr>
        <b/>
        <sz val="14"/>
        <color theme="1"/>
        <rFont val="Calibri"/>
        <family val="2"/>
        <scheme val="minor"/>
      </rPr>
      <t xml:space="preserve"> ( </t>
    </r>
    <r>
      <rPr>
        <b/>
        <sz val="12"/>
        <color theme="1"/>
        <rFont val="Calibri"/>
        <family val="2"/>
        <scheme val="minor"/>
      </rPr>
      <t>Enpresa-jarduera berriak martxan jartzea /Puesta en marcha de nuevas actividades empresariales</t>
    </r>
    <r>
      <rPr>
        <b/>
        <sz val="14"/>
        <color theme="1"/>
        <rFont val="Calibri"/>
        <family val="2"/>
        <scheme val="minor"/>
      </rPr>
      <t>)</t>
    </r>
  </si>
  <si>
    <r>
      <rPr>
        <b/>
        <u/>
        <sz val="14"/>
        <color theme="1"/>
        <rFont val="Calibri"/>
        <family val="2"/>
        <scheme val="minor"/>
      </rPr>
      <t>I ERANSKINA /ANEXO I</t>
    </r>
    <r>
      <rPr>
        <b/>
        <sz val="14"/>
        <color theme="1"/>
        <rFont val="Calibri"/>
        <family val="2"/>
        <scheme val="minor"/>
      </rPr>
      <t xml:space="preserve"> ( E</t>
    </r>
    <r>
      <rPr>
        <b/>
        <sz val="12"/>
        <color theme="1"/>
        <rFont val="Calibri"/>
        <family val="2"/>
        <scheme val="minor"/>
      </rPr>
      <t>npresa-ideia berriak /Nuevas ideas empresariales</t>
    </r>
    <r>
      <rPr>
        <b/>
        <sz val="14"/>
        <color theme="1"/>
        <rFont val="Calibri"/>
        <family val="2"/>
        <scheme val="minor"/>
      </rPr>
      <t>)</t>
    </r>
  </si>
  <si>
    <t>Sustatzaileak
Promotores a atender</t>
  </si>
  <si>
    <t>Oarsoaldea, S.A.</t>
  </si>
  <si>
    <t>A20458329</t>
  </si>
  <si>
    <t>Beatriz Brosa</t>
  </si>
  <si>
    <t>ES09-2095-0611-0091-1331-0101</t>
  </si>
  <si>
    <t>Persona representante entidad</t>
  </si>
  <si>
    <t>Dirección entidad</t>
  </si>
  <si>
    <t>Astigarraga Bidea, 2-2ª planta</t>
  </si>
  <si>
    <t>20180, Oiartzun</t>
  </si>
  <si>
    <t>P9805502C</t>
  </si>
  <si>
    <t>Araba</t>
  </si>
  <si>
    <t>Joseba Irazabal Obieta</t>
  </si>
  <si>
    <t>Aitor Uribeetxebarria Basañez</t>
  </si>
  <si>
    <t>Ana López de la Calle Eceolaza</t>
  </si>
  <si>
    <t>Alhondiga Kalea, 6 behea</t>
  </si>
  <si>
    <t>48300, Gernika-Lumo</t>
  </si>
  <si>
    <t>Plaza Senda de Langarica, 4 bajo</t>
  </si>
  <si>
    <t>01200, Agurain</t>
  </si>
  <si>
    <t>Behargintza Txorierri, S.L.</t>
  </si>
  <si>
    <t>B95145546</t>
  </si>
  <si>
    <t>Ana Sonia Elorriaga Azkorra</t>
  </si>
  <si>
    <t>aselorriaga@txorierri.eu</t>
  </si>
  <si>
    <t>Alejandro Loustaunau Martinez</t>
  </si>
  <si>
    <t>Txorierri Etorbidea 46, Berreteaga âb 13 A</t>
  </si>
  <si>
    <t>48150, Sondika</t>
  </si>
  <si>
    <t>P9801702C</t>
  </si>
  <si>
    <t>Maria del Mar Belategui Izar de la Fuente</t>
  </si>
  <si>
    <t>marimar@cuadrilladeanana.es</t>
  </si>
  <si>
    <t>ES23-2095-3253-1410-9017-5240</t>
  </si>
  <si>
    <t>Mª Rosario Mardones Monasterio</t>
  </si>
  <si>
    <t>Plaza de los Fueros nº 11</t>
  </si>
  <si>
    <t>01213, Rivabellosa</t>
  </si>
  <si>
    <t>jesusl@inguralde.com</t>
  </si>
  <si>
    <t>Ana Belén Quijada Garrido</t>
  </si>
  <si>
    <t>Calle Aldapa, 3 A</t>
  </si>
  <si>
    <t>48901, Barakaldo</t>
  </si>
  <si>
    <t>Añana, Armiñón, Berantevilla, Kuartango, Ribera Alta, …</t>
  </si>
  <si>
    <t>Leioa</t>
  </si>
  <si>
    <t>P4806400J</t>
  </si>
  <si>
    <t>Mónica Gómez Hervías</t>
  </si>
  <si>
    <t>Iban Rodríguez Etxebarria</t>
  </si>
  <si>
    <t>Alcalde Acctal.</t>
  </si>
  <si>
    <t xml:space="preserve">Elexalde, 1 </t>
  </si>
  <si>
    <t>48940, Leiola</t>
  </si>
  <si>
    <t>Meatzaldeko Behargintza, S.L.</t>
  </si>
  <si>
    <t>B95559266</t>
  </si>
  <si>
    <t>Meatzaldea-Zona Minera</t>
  </si>
  <si>
    <t>Angel Medina Garcia</t>
  </si>
  <si>
    <t>amedina@behargintza-zm.com</t>
  </si>
  <si>
    <t>Avda. La Estación, nº 14 bajo</t>
  </si>
  <si>
    <t>48530, Ortuella</t>
  </si>
  <si>
    <t>Q4800731D</t>
  </si>
  <si>
    <t>Natalia Saiz Gonzalez</t>
  </si>
  <si>
    <t>nsaiz@bilbaoekintza.bilbao.net</t>
  </si>
  <si>
    <t>Nora Sarasola Irizar</t>
  </si>
  <si>
    <t>Directora General</t>
  </si>
  <si>
    <t>C/Navarra, 5</t>
  </si>
  <si>
    <t>48001, Bilbao</t>
  </si>
  <si>
    <t>Cuadrilla de Campezo-Montaña Alavesa</t>
  </si>
  <si>
    <t>Montaña Alavesa</t>
  </si>
  <si>
    <t>G01109651</t>
  </si>
  <si>
    <t>Ana Mª Beltrán de Heredia</t>
  </si>
  <si>
    <t>ES85-2095-3235-4510-9157-4185</t>
  </si>
  <si>
    <t>Presidente</t>
  </si>
  <si>
    <t>Ctra. Vitoria-Estella, 7</t>
  </si>
  <si>
    <t>01110, Santa Cruz de Campezo</t>
  </si>
  <si>
    <t>Juncal Ibeas Larrañaga</t>
  </si>
  <si>
    <t>jibeas@vitoria-gasteiz.org</t>
  </si>
  <si>
    <t>ES92-2095-0611-0410-9095-1541</t>
  </si>
  <si>
    <t>P0106800F</t>
  </si>
  <si>
    <t>Javier Maroto Aranzabal</t>
  </si>
  <si>
    <t xml:space="preserve">Alcalde   </t>
  </si>
  <si>
    <t>Plaza de España nº 1</t>
  </si>
  <si>
    <t>01001, Vitoria-Gasteiz</t>
  </si>
  <si>
    <t>Cuadrilla de Zuia y Otxandio</t>
  </si>
  <si>
    <t>P0100389F</t>
  </si>
  <si>
    <t>Oihana Martinez Errasti</t>
  </si>
  <si>
    <t>ES73-2095-3224-2091-1346-4051</t>
  </si>
  <si>
    <t>Presidenta</t>
  </si>
  <si>
    <t>Plaza del Ayuntamiento, 1-2º izda.</t>
  </si>
  <si>
    <t>01130, Murgia</t>
  </si>
  <si>
    <t>Urola Kostako Udal Elkartea</t>
  </si>
  <si>
    <t>Urola Kosta</t>
  </si>
  <si>
    <t>G20392064</t>
  </si>
  <si>
    <t>Maider Ibarbia Etxebeste</t>
  </si>
  <si>
    <t>enpresasustapena2@urolakosta.org</t>
  </si>
  <si>
    <t>Amaia Guruzeta Aizpurua</t>
  </si>
  <si>
    <t>Lehendakaria</t>
  </si>
  <si>
    <t>Urdaneta Bidea 6 (Abendaño Industrialdea)</t>
  </si>
  <si>
    <t>20800, Zarautz</t>
  </si>
  <si>
    <t>Galdakaoko Udala</t>
  </si>
  <si>
    <t>Javier Goikoetxea Bikarregi</t>
  </si>
  <si>
    <t>Alcalde</t>
  </si>
  <si>
    <t>Kurtzeko Plaza, 1</t>
  </si>
  <si>
    <t>48960, Galdakao</t>
  </si>
  <si>
    <t>Sociedad  Fomento de San Sebastián, S.A.</t>
  </si>
  <si>
    <t>A20001681</t>
  </si>
  <si>
    <t>Igor Marroquin</t>
  </si>
  <si>
    <t>igor_marroquin@donostia.org</t>
  </si>
  <si>
    <t>Euken Sesé Sarasti</t>
  </si>
  <si>
    <t>c/San Roque, 120 (edificio Etxezuri)</t>
  </si>
  <si>
    <t>20009, Donostia</t>
  </si>
  <si>
    <t>Donostialdea mendebaldea (buruntzaldea)</t>
  </si>
  <si>
    <t>Nerea Yurrebaso Olabarrieta</t>
  </si>
  <si>
    <t>Alcaldesa</t>
  </si>
  <si>
    <t>Goiko Plaza z/g</t>
  </si>
  <si>
    <t>20140, Andoain</t>
  </si>
  <si>
    <t>A95210449</t>
  </si>
  <si>
    <t>Nerea Urrutibeaskoa</t>
  </si>
  <si>
    <t>nurrutibeaskoa@leartibai.com</t>
  </si>
  <si>
    <t>Maitane Larrauri Fraile</t>
  </si>
  <si>
    <t>Xemein Etorbidea, 12 A</t>
  </si>
  <si>
    <t>48270, Markina-Xemein</t>
  </si>
  <si>
    <t>Behargintza Basauri-Etxebarri, S.L.</t>
  </si>
  <si>
    <t>Josu Llona Sabarte</t>
  </si>
  <si>
    <t>Aitor Aldaiturriaga Jimenez</t>
  </si>
  <si>
    <t>Baskonia Kalea, 1 bajo</t>
  </si>
  <si>
    <t>48970, Basauri</t>
  </si>
  <si>
    <t>Uribe Kosta</t>
  </si>
  <si>
    <t>B95146692</t>
  </si>
  <si>
    <t>Gabriel Delgado Iriondo</t>
  </si>
  <si>
    <t>empresas@urkobe.net</t>
  </si>
  <si>
    <t>ES82-2095-0307-1091-0307-0597</t>
  </si>
  <si>
    <t>Javier Bilbao Lopategui</t>
  </si>
  <si>
    <t>Representante</t>
  </si>
  <si>
    <t>Karabiazpi  kalea, 1 bajo</t>
  </si>
  <si>
    <t>48640, Berango</t>
  </si>
  <si>
    <t>P4809500D</t>
  </si>
  <si>
    <t>Xabier Endika Treviño Gómez</t>
  </si>
  <si>
    <t>xabi@santurtzi.net</t>
  </si>
  <si>
    <t>Iván López Arenas</t>
  </si>
  <si>
    <t>Avda. Murrieta, 6</t>
  </si>
  <si>
    <t>48980, Santurtzi</t>
  </si>
  <si>
    <t>Bermeoko Udala-Behargintza</t>
  </si>
  <si>
    <t>P4802100J</t>
  </si>
  <si>
    <t>Idurre Bideguren Gabantxo</t>
  </si>
  <si>
    <t>Iraide Eguireun Goiri</t>
  </si>
  <si>
    <t>ES83-2095-0130-2120-2900-2847</t>
  </si>
  <si>
    <t>Zubiaur tar Kepa 26, 1goa</t>
  </si>
  <si>
    <t>48370, Bermeo</t>
  </si>
  <si>
    <t>Goierri</t>
  </si>
  <si>
    <t>Maialen Sanchez Goikoetxea</t>
  </si>
  <si>
    <t>maialen.goieki@goierri.org;amaia.goieki@goierri.org</t>
  </si>
  <si>
    <t>Iker Galparsoro Lasa</t>
  </si>
  <si>
    <t>Maiutz Industrialdea Pab. 18</t>
  </si>
  <si>
    <t>20240, Ordizia</t>
  </si>
  <si>
    <t>Mungialdea</t>
  </si>
  <si>
    <t>P4808000F</t>
  </si>
  <si>
    <t>Joseba Oleagoitia Olano</t>
  </si>
  <si>
    <t>joseba@mungialdeko-behargintza.com</t>
  </si>
  <si>
    <t>Izaskun Uriagereka Legarreta</t>
  </si>
  <si>
    <t>Trobika 1</t>
  </si>
  <si>
    <t>48100, Mungia</t>
  </si>
  <si>
    <t>Rakel Garcia Motrel</t>
  </si>
  <si>
    <t>rgarcia@debagoiena.net</t>
  </si>
  <si>
    <t>Inaxio Azkarragaurizar Larrea</t>
  </si>
  <si>
    <t>Nafarroa Etorbidea, 17</t>
  </si>
  <si>
    <t>20500, Arrasate</t>
  </si>
  <si>
    <t>Urola Erdiko Eskualdea</t>
  </si>
  <si>
    <t>P2001900F</t>
  </si>
  <si>
    <t>Ione Artola Latierro</t>
  </si>
  <si>
    <t>iartola@azpeitia.net</t>
  </si>
  <si>
    <t>ES88-2095-5029-1110-6002-4535</t>
  </si>
  <si>
    <t>Eneko Etxeberria Bereziartua</t>
  </si>
  <si>
    <t>Plaza Nagusia 5</t>
  </si>
  <si>
    <t>20730, Azpeitia</t>
  </si>
  <si>
    <t>Urola Garia Udal Elkartea</t>
  </si>
  <si>
    <t>Urola Garaia</t>
  </si>
  <si>
    <t>P2000013I</t>
  </si>
  <si>
    <t>Maria Pilar Ibargutxi Otermin</t>
  </si>
  <si>
    <t>Ohiane Zabaleta Mujika</t>
  </si>
  <si>
    <t>Patrizio Etxeberria, 3 solairuartea</t>
  </si>
  <si>
    <t>20230, Legazpi</t>
  </si>
  <si>
    <t>Ayuntamiento de Ermua</t>
  </si>
  <si>
    <t>Ayuntamiento de Arrigorriaga</t>
  </si>
  <si>
    <t>Cuadrilla de Laguardia</t>
  </si>
  <si>
    <t>Sestao</t>
  </si>
  <si>
    <t>P4809700J</t>
  </si>
  <si>
    <t>nizaguirre@udalermua.net</t>
  </si>
  <si>
    <t>Carlos Totorika Izagirre</t>
  </si>
  <si>
    <t>c/Marqués de Valdespina</t>
  </si>
  <si>
    <t>Arratia Nerbioi</t>
  </si>
  <si>
    <t>P4801400E</t>
  </si>
  <si>
    <t>Eider Arostegui Urrutia</t>
  </si>
  <si>
    <t>944020200 (ext.1040)</t>
  </si>
  <si>
    <t>Asier Albizua Manrique</t>
  </si>
  <si>
    <t>Raul García Salazar</t>
  </si>
  <si>
    <t>Jose Bergara López</t>
  </si>
  <si>
    <t>Plaza del Kasko, s/n</t>
  </si>
  <si>
    <t>48910, Sestao</t>
  </si>
  <si>
    <t>Alicia López Negueruela</t>
  </si>
  <si>
    <t>945621169/945600252</t>
  </si>
  <si>
    <t>claguardia.alicia@ayto.alava.net;claguardia.begona@ayto.alava.net</t>
  </si>
  <si>
    <t>Jokin Villanueva Zubizarreta</t>
  </si>
  <si>
    <t>Ctra. Vitoria 2</t>
  </si>
  <si>
    <t>01300, Laguardia</t>
  </si>
  <si>
    <t>Debegesa</t>
  </si>
  <si>
    <t>A20098349</t>
  </si>
  <si>
    <t>Polígono Industrial Azitain 3 bis</t>
  </si>
  <si>
    <t>Juan Angel Balbás Egea</t>
  </si>
  <si>
    <t>Dtor. Gerente</t>
  </si>
  <si>
    <t>Valle de Ayala</t>
  </si>
  <si>
    <t>G01113406</t>
  </si>
  <si>
    <t>Jesús Sáenz de Lafuente Díaz de Cerio</t>
  </si>
  <si>
    <t>Miguel Angel Lasa Castillo</t>
  </si>
  <si>
    <t>Elespide Auzoa, 2-2º</t>
  </si>
  <si>
    <t>01476, Respaldiza</t>
  </si>
  <si>
    <t>Irún Hondarribia</t>
  </si>
  <si>
    <t>Javier Gómez</t>
  </si>
  <si>
    <t>jgomez@bidasoa-activa.com</t>
  </si>
  <si>
    <t>ES03-2100-8686-8402-0000-5817</t>
  </si>
  <si>
    <t>Mª Isabel Lorenzo Barahona</t>
  </si>
  <si>
    <t>Dtra. General</t>
  </si>
  <si>
    <t>Avda. de Iparralde, s/n (Edificio Kostorbe)</t>
  </si>
  <si>
    <t>20304, Irún</t>
  </si>
  <si>
    <t>Tolosaldea Garatzen, S.A.</t>
  </si>
  <si>
    <t>Tolosaldeko Eskualdea</t>
  </si>
  <si>
    <t>A20500229</t>
  </si>
  <si>
    <t>Jon Zubeldia Zurutuza</t>
  </si>
  <si>
    <t>zubeldia@tolosaldea.net</t>
  </si>
  <si>
    <t>Joxe Luis Urdangarin Goñi</t>
  </si>
  <si>
    <t>Apata kalea, 1 - Apatta Industrigunea</t>
  </si>
  <si>
    <t>20400, Tolosa</t>
  </si>
  <si>
    <t>Inguralde (Ayto Barakaldo)</t>
  </si>
  <si>
    <t>Bajo Deba.</t>
  </si>
  <si>
    <t>Subvención</t>
  </si>
  <si>
    <t>Cuantia ayuda</t>
  </si>
  <si>
    <t>Sobrante credito</t>
  </si>
  <si>
    <t>NO</t>
  </si>
  <si>
    <t>&lt; 25 años</t>
  </si>
  <si>
    <t>&gt; = 25 años</t>
  </si>
  <si>
    <t>Nuevas ideas
Aprobado</t>
  </si>
  <si>
    <t>APROBADO</t>
  </si>
  <si>
    <t>Nuevas Actividades
Aprobado</t>
  </si>
  <si>
    <t>Objetivo Personas</t>
  </si>
  <si>
    <t>SUMAS</t>
  </si>
  <si>
    <t>Crédito Convocatoria</t>
  </si>
  <si>
    <t>Crédito Resultante</t>
  </si>
  <si>
    <t>Objetivo Personas Resultante</t>
  </si>
  <si>
    <t>Credito sobrante según solicitado</t>
  </si>
  <si>
    <t>Lea Artibaiko Garapen Agentzia (Ayuntamiento de Ispaster año pasado)</t>
  </si>
  <si>
    <t>Uribe Kosta Behargintza, S.R.L. (Ayuntamiento de Urduliz año pasado)</t>
  </si>
  <si>
    <t>Bilbao Ekintza, E.P.E.L. (Ayto Bilbao año pasado)</t>
  </si>
  <si>
    <t>Behargintza Txorierri, S.L. (Año pasado Mancomunidad Txorierri)</t>
  </si>
  <si>
    <t>Alvaro Parro Betanzos</t>
  </si>
  <si>
    <t>Plaza San Severino 1</t>
  </si>
  <si>
    <t>48800,Balmaseda</t>
  </si>
  <si>
    <t>Eskaerako Entidadeak</t>
  </si>
  <si>
    <t>Vacantes</t>
  </si>
  <si>
    <t>Lanbide Ekimenak Zentroa (Gernika Lumo)</t>
  </si>
  <si>
    <t>TOTAL</t>
  </si>
  <si>
    <t>Ideas</t>
  </si>
  <si>
    <t>Actividades</t>
  </si>
  <si>
    <t>Consolidacion</t>
  </si>
  <si>
    <t>%</t>
  </si>
  <si>
    <t>SUMA TOTAL</t>
  </si>
  <si>
    <t>Pegado de valores exclusivamente</t>
  </si>
  <si>
    <t>Agencia de Desarrollo del Bidasoa (Bidasoa Activa)</t>
  </si>
  <si>
    <t>Urgoiti Pasealekua, 57</t>
  </si>
  <si>
    <t>48480, Arrigorriaga</t>
  </si>
  <si>
    <t>48260, Ermua</t>
  </si>
  <si>
    <t>20600, Eibar</t>
  </si>
  <si>
    <t>Orden</t>
  </si>
  <si>
    <t xml:space="preserve">Ideas &lt; 25 </t>
  </si>
  <si>
    <t>Ideas &gt;= 25 años</t>
  </si>
  <si>
    <t xml:space="preserve">Actividades &lt; 25 </t>
  </si>
  <si>
    <t xml:space="preserve">Actividades &gt;= 25 </t>
  </si>
  <si>
    <t>DNI</t>
  </si>
  <si>
    <t xml:space="preserve">Nombre y Apellidos </t>
  </si>
  <si>
    <t>Entidad</t>
  </si>
  <si>
    <t>Importe</t>
  </si>
  <si>
    <t>OBSERVACIONES</t>
  </si>
  <si>
    <t>45817296P</t>
  </si>
  <si>
    <t>JANIS LÓPEZ FERNÁNDEZ</t>
  </si>
  <si>
    <t>BIZKAIA</t>
  </si>
  <si>
    <t>45821499W</t>
  </si>
  <si>
    <t>IKER GONZÁLEZ RUBIAS</t>
  </si>
  <si>
    <t>45894254P</t>
  </si>
  <si>
    <t>OLGA LUCÍA OSPINA SERRANO</t>
  </si>
  <si>
    <t>44977428P</t>
  </si>
  <si>
    <t>FERNANDO LOREIDO DEL CAMPO</t>
  </si>
  <si>
    <t>16044913K</t>
  </si>
  <si>
    <t>IGONE ELCOROARISTIZABAL BUJEDO</t>
  </si>
  <si>
    <t>22707608F</t>
  </si>
  <si>
    <t>MARÍA CRUZ CASTELLANOS DE LA FUENTE</t>
  </si>
  <si>
    <t>45819539C</t>
  </si>
  <si>
    <t>MAKEL PERISES GARCÍA</t>
  </si>
  <si>
    <t>11926988Q</t>
  </si>
  <si>
    <t>TOMÁS PINEDO TRAPERO</t>
  </si>
  <si>
    <t>22717829Q</t>
  </si>
  <si>
    <t>FRANCISCO JAVIER PEREA ARAMENDI</t>
  </si>
  <si>
    <t>20186465D</t>
  </si>
  <si>
    <t>JANIRE GARAY PINEDA</t>
  </si>
  <si>
    <t>11930643Z</t>
  </si>
  <si>
    <t>ILUMINADA DE LA HOZ FERNÁNDEZ</t>
  </si>
  <si>
    <t>20170625Q</t>
  </si>
  <si>
    <t>AMAIA EGEA DE LA TORRE</t>
  </si>
  <si>
    <t>78932532M</t>
  </si>
  <si>
    <t>GUILLERMO SEBASTIÁN PÉREZ BARRAGÁN</t>
  </si>
  <si>
    <t>72728971G</t>
  </si>
  <si>
    <t>José Ignacio Serrano Calvete</t>
  </si>
  <si>
    <t>ARABA</t>
  </si>
  <si>
    <t>44681837J</t>
  </si>
  <si>
    <t>Iñaki Fernández Pérez</t>
  </si>
  <si>
    <t>44345103E</t>
  </si>
  <si>
    <t>Yanire Sagredo Hernáez</t>
  </si>
  <si>
    <t>72732080P</t>
  </si>
  <si>
    <t>Jessica González Hurtado</t>
  </si>
  <si>
    <t>72828267D</t>
  </si>
  <si>
    <t>Lorena Santos Cuenca</t>
  </si>
  <si>
    <t>72751724X</t>
  </si>
  <si>
    <t>David Blanco Álvarez</t>
  </si>
  <si>
    <t>16257904D</t>
  </si>
  <si>
    <t>Zuriñe Vigalondo Otxoa de Txintxetru</t>
  </si>
  <si>
    <t>44670987L</t>
  </si>
  <si>
    <t>Mª Teresa Ramos Sáez de Ojer</t>
  </si>
  <si>
    <t>72751465G</t>
  </si>
  <si>
    <t>Maitane Beltrán de Guevara Vigalondo</t>
  </si>
  <si>
    <t>30553745Q</t>
  </si>
  <si>
    <t>José Ramón Lartitegui Sebastian</t>
  </si>
  <si>
    <t>44681500K</t>
  </si>
  <si>
    <t>Rakel Frutos Alonso</t>
  </si>
  <si>
    <t>72722794Z</t>
  </si>
  <si>
    <t>David Brea Amurrio</t>
  </si>
  <si>
    <t>72734243D</t>
  </si>
  <si>
    <t>Ander Salsamendi Arbizu</t>
  </si>
  <si>
    <t>71298398P</t>
  </si>
  <si>
    <t xml:space="preserve">María Neila Mediavilla </t>
  </si>
  <si>
    <t>72576461F</t>
  </si>
  <si>
    <t>Izate Etxebarria Lafita</t>
  </si>
  <si>
    <t>72747597T</t>
  </si>
  <si>
    <t>Imanol Larrea Díaz de Arcaya</t>
  </si>
  <si>
    <t>16301039L</t>
  </si>
  <si>
    <t>Jesús Gómez Muro</t>
  </si>
  <si>
    <t>44682575S</t>
  </si>
  <si>
    <t>Josu Martínez Martínez</t>
  </si>
  <si>
    <t>72784839M</t>
  </si>
  <si>
    <t>Pilar Gutierrez Barco</t>
  </si>
  <si>
    <t>16297261J</t>
  </si>
  <si>
    <t>Mª Angeles Acedo Rosado</t>
  </si>
  <si>
    <t>72721601V</t>
  </si>
  <si>
    <t>Begoña Acedo Rosado</t>
  </si>
  <si>
    <t>72743309J</t>
  </si>
  <si>
    <t>Virginia Acedo Rosado</t>
  </si>
  <si>
    <t>13304919-V</t>
  </si>
  <si>
    <t>Montse Perez Vilató</t>
  </si>
  <si>
    <t>78927291-P</t>
  </si>
  <si>
    <t>Unai Pina Cerecinos</t>
  </si>
  <si>
    <t>72736188-E</t>
  </si>
  <si>
    <t>Jorge Robledo Saenz</t>
  </si>
  <si>
    <t>16256871-B</t>
  </si>
  <si>
    <t>Juan Jose Angulo Ruilópez</t>
  </si>
  <si>
    <t>16291919F</t>
  </si>
  <si>
    <t>MIGUEL ANGEL FERNANDEZ GONZALEZ</t>
  </si>
  <si>
    <t>16575045A</t>
  </si>
  <si>
    <t>JULIO MARRODAN OLAZAGOITIA</t>
  </si>
  <si>
    <t>16541351G</t>
  </si>
  <si>
    <t>JESUS ANDOLLO RUIZ ESQUIDE</t>
  </si>
  <si>
    <t>16077088L</t>
  </si>
  <si>
    <t>AMAIA GOMEZ MARZABAL</t>
  </si>
  <si>
    <t>X6235733L</t>
  </si>
  <si>
    <t>SAMIA EL BOUTAHERI</t>
  </si>
  <si>
    <t>16282549K</t>
  </si>
  <si>
    <t>MANUEL GARCIA GONZALEZ</t>
  </si>
  <si>
    <t>72446805w</t>
  </si>
  <si>
    <t>MARGARITA PESOS IÑIGUEZ</t>
  </si>
  <si>
    <t>44672734H</t>
  </si>
  <si>
    <t>JUAN CARLOS APODAKA GIL</t>
  </si>
  <si>
    <t>44558122S</t>
  </si>
  <si>
    <t>ESTIBALIZ DE LA FUENTE ECHAVE</t>
  </si>
  <si>
    <t>GIPUZKOA</t>
  </si>
  <si>
    <t>44566310S</t>
  </si>
  <si>
    <t>ANA GUALUPE IRIDOY AMUNARRIZ</t>
  </si>
  <si>
    <t>15250252X</t>
  </si>
  <si>
    <t>JAVIER ZABALO CORTIJO</t>
  </si>
  <si>
    <t>15260510X</t>
  </si>
  <si>
    <t>DAVID LOPEZ FONSECA</t>
  </si>
  <si>
    <t>44565495M</t>
  </si>
  <si>
    <t>HUGO SANCHEZ SANCHEZ</t>
  </si>
  <si>
    <t>44563544D</t>
  </si>
  <si>
    <t>MAORE SAGARZAZU ZURUTUZA</t>
  </si>
  <si>
    <t>15260354S</t>
  </si>
  <si>
    <t>VIRGINIA GIL RODRIGUEZ</t>
  </si>
  <si>
    <t>15396624X</t>
  </si>
  <si>
    <t>UNAI ARRIETA AIZPURUA</t>
  </si>
  <si>
    <t>44553322E</t>
  </si>
  <si>
    <t>SANTIAGO VAQUERO ARREGUI</t>
  </si>
  <si>
    <t>15258697Z</t>
  </si>
  <si>
    <t>RAQUEL VELASCO MARTIN</t>
  </si>
  <si>
    <t>44146843E</t>
  </si>
  <si>
    <t>SUSANA MARTINEZ LOPEZ</t>
  </si>
  <si>
    <t>15253675Y</t>
  </si>
  <si>
    <t>JOSE ANTONIO ARRETXE QUILCE</t>
  </si>
  <si>
    <t>44565167E</t>
  </si>
  <si>
    <t>MARCOS SODUPE OLAZABAL</t>
  </si>
  <si>
    <t>15260352J</t>
  </si>
  <si>
    <t>AITOR IBARGOYEN HERAS</t>
  </si>
  <si>
    <t>71.875.587  N</t>
  </si>
  <si>
    <t>Julia Gonzales Ariza</t>
  </si>
  <si>
    <t>16.603.810 H</t>
  </si>
  <si>
    <t>Vicente Torrecilla Peña</t>
  </si>
  <si>
    <t>44 688 999 E</t>
  </si>
  <si>
    <t>Eneko Rodrigues Perez</t>
  </si>
  <si>
    <t>30 662 543 R</t>
  </si>
  <si>
    <t>Aitziber Durana Menoyo</t>
  </si>
  <si>
    <t>29 033 869 A</t>
  </si>
  <si>
    <t>Mirian Ainhoa Bengoetzea Azaola</t>
  </si>
  <si>
    <t>44 689 917 C</t>
  </si>
  <si>
    <t>June Jimenez Piedra</t>
  </si>
  <si>
    <t>44 688 928 C</t>
  </si>
  <si>
    <t>Agurtzane Perez Esnarriaga</t>
  </si>
  <si>
    <t>78 881 226  N</t>
  </si>
  <si>
    <t>Santiago Villanueva Alonso</t>
  </si>
  <si>
    <t>29 033 728 T</t>
  </si>
  <si>
    <t>Luis Santos Trillo</t>
  </si>
  <si>
    <t>30 655 159 T</t>
  </si>
  <si>
    <t>Miren Egurne Pereiro Murias</t>
  </si>
  <si>
    <t>22 722 233 G</t>
  </si>
  <si>
    <t>José Armando Corcuera Barrón</t>
  </si>
  <si>
    <t>44 688 509 S</t>
  </si>
  <si>
    <t>Eneko Trueba Escandon</t>
  </si>
  <si>
    <t>14 258 558 F</t>
  </si>
  <si>
    <t>Iñigo Ugarte Barbara</t>
  </si>
  <si>
    <t>30 612 538 K</t>
  </si>
  <si>
    <t>Alberto Navarro Rodriguez</t>
  </si>
  <si>
    <t>34081259C</t>
  </si>
  <si>
    <t>M. ASUNCION OLARAN BALDA</t>
  </si>
  <si>
    <t>Ayuntamiento de Andoain</t>
  </si>
  <si>
    <t>44169657C</t>
  </si>
  <si>
    <t>IBON GARCIA TALAVERA</t>
  </si>
  <si>
    <t>16616366Q</t>
  </si>
  <si>
    <t>FRANCISCO JAVIER DOMINGO MURILLO</t>
  </si>
  <si>
    <t>44166100M</t>
  </si>
  <si>
    <t>ASIER OLALLA ESPINAL</t>
  </si>
  <si>
    <t>72523715T</t>
  </si>
  <si>
    <t>IZARO ZINKUNEGO BARANDIARAN</t>
  </si>
  <si>
    <t>Ayuntamiento Azpeitia</t>
  </si>
  <si>
    <t>44343235V</t>
  </si>
  <si>
    <t>MARINA BALENCIAGA JUARISTI</t>
  </si>
  <si>
    <t>44153801D</t>
  </si>
  <si>
    <t>LIEBE AZCUE REZABAL</t>
  </si>
  <si>
    <t>79205429F</t>
  </si>
  <si>
    <t>AHMED AHMED ELY MOCTAR</t>
  </si>
  <si>
    <t>44154905B</t>
  </si>
  <si>
    <t>OLATZ ALKORTA MARTIN</t>
  </si>
  <si>
    <t>15367618F</t>
  </si>
  <si>
    <t>Ramón Elgarresta Garitano</t>
  </si>
  <si>
    <t>44174830H</t>
  </si>
  <si>
    <t>Amaia Beistegi Eguren</t>
  </si>
  <si>
    <t>72447060G</t>
  </si>
  <si>
    <t>Xabier Elguezabal Uribarren</t>
  </si>
  <si>
    <t>15393723F</t>
  </si>
  <si>
    <t>Iurgi Etxebarria Gutierrez</t>
  </si>
  <si>
    <t>72575041J</t>
  </si>
  <si>
    <t>Rosa Rueda Fragoso</t>
  </si>
  <si>
    <t>72506401M</t>
  </si>
  <si>
    <t xml:space="preserve">Eneko  Fernandez De Muniain   Ugarte </t>
  </si>
  <si>
    <t>72507972N</t>
  </si>
  <si>
    <t xml:space="preserve">Iñaki  Gil  Palomo </t>
  </si>
  <si>
    <t>72466712Z</t>
  </si>
  <si>
    <t xml:space="preserve">Julen  Garcia  Varela </t>
  </si>
  <si>
    <t>35772996S</t>
  </si>
  <si>
    <t xml:space="preserve">Aitor  Zabaleta  Alberdi </t>
  </si>
  <si>
    <t>72744708D</t>
  </si>
  <si>
    <t>Jorge  Pineda Gutierrez</t>
  </si>
  <si>
    <t>72499382R</t>
  </si>
  <si>
    <t>Juan  Amiama Miguel</t>
  </si>
  <si>
    <t>44151968H</t>
  </si>
  <si>
    <t>Estefanía Mugica Lendinez</t>
  </si>
  <si>
    <t>72504511R</t>
  </si>
  <si>
    <t xml:space="preserve">Jon  Ruiz  Olaziregi </t>
  </si>
  <si>
    <t>44156664E</t>
  </si>
  <si>
    <t>Andoni Urkiola Becerril</t>
  </si>
  <si>
    <t>72481439K</t>
  </si>
  <si>
    <t>Ane Amorebieta Berra</t>
  </si>
  <si>
    <t>72735281N</t>
  </si>
  <si>
    <t xml:space="preserve">Julen  Landaluze  Gorostiaga </t>
  </si>
  <si>
    <t>44348921E</t>
  </si>
  <si>
    <t xml:space="preserve">Joseba   Martinez  Dominguez </t>
  </si>
  <si>
    <t>34084953B</t>
  </si>
  <si>
    <t>Julián Álvarez Ballesteros</t>
  </si>
  <si>
    <t>72524193H</t>
  </si>
  <si>
    <t xml:space="preserve">Jessica  Perez-oliden  Larrañaga </t>
  </si>
  <si>
    <t>72525239Y</t>
  </si>
  <si>
    <t xml:space="preserve">Endika  Munarriz  Pajares </t>
  </si>
  <si>
    <t>72558623V</t>
  </si>
  <si>
    <t xml:space="preserve">Xabier  Linazasoro  Lizaso </t>
  </si>
  <si>
    <t>34093291T</t>
  </si>
  <si>
    <t xml:space="preserve">Sandra  Luna  Buces </t>
  </si>
  <si>
    <t>15947837M</t>
  </si>
  <si>
    <t xml:space="preserve">Iñigo  Etxebeste  Erdozain </t>
  </si>
  <si>
    <t>72593683W</t>
  </si>
  <si>
    <t>Jon Ezeiza Alvarez</t>
  </si>
  <si>
    <t>72485442E</t>
  </si>
  <si>
    <t xml:space="preserve">Jon Martin Rincon </t>
  </si>
  <si>
    <t>44347984M</t>
  </si>
  <si>
    <t>Amaia Baglieto Aramburu</t>
  </si>
  <si>
    <t>72577462L</t>
  </si>
  <si>
    <t>Miren Oteiza Zubiaurre</t>
  </si>
  <si>
    <t>44346174N</t>
  </si>
  <si>
    <t>Myrian Tejada Segovia</t>
  </si>
  <si>
    <t>15398940A</t>
  </si>
  <si>
    <t>Naama Ortega Campos</t>
  </si>
  <si>
    <t>X7877991P</t>
  </si>
  <si>
    <t>EL MOSTAFA SOBAI</t>
  </si>
  <si>
    <t>44335244F</t>
  </si>
  <si>
    <t>LAIDA ELIZEGI ARMENDARIZ</t>
  </si>
  <si>
    <t>05673469J</t>
  </si>
  <si>
    <t>ELENA GARRIDO MENDOZA</t>
  </si>
  <si>
    <t>72461563V</t>
  </si>
  <si>
    <t>LUZ ORTIZ FIDALGO</t>
  </si>
  <si>
    <t>73218164X</t>
  </si>
  <si>
    <t>HAFIDHA GHARBI BOUARAR</t>
  </si>
  <si>
    <t>44330926 J</t>
  </si>
  <si>
    <t>IDOIA MENDIA BERECIARTU</t>
  </si>
  <si>
    <t>44348007 M</t>
  </si>
  <si>
    <t>IÑIGO MENDIOLA ZUFIAURRE</t>
  </si>
  <si>
    <t>72556237 T</t>
  </si>
  <si>
    <t>JONATHAN DIEZ CABALLERO</t>
  </si>
  <si>
    <t>15394405 E</t>
  </si>
  <si>
    <t>IBON ELGARRESTA SEGUROLA</t>
  </si>
  <si>
    <t>72440919 G</t>
  </si>
  <si>
    <t>ICIAR LACARRA ARCOS</t>
  </si>
  <si>
    <t>72448772 Z</t>
  </si>
  <si>
    <t>ION ALBISU ZUFIAURRE</t>
  </si>
  <si>
    <t>44174344 S</t>
  </si>
  <si>
    <t>ITSASO ARTOLA PROBANZA</t>
  </si>
  <si>
    <t>44164372 W</t>
  </si>
  <si>
    <t>CRISTINA ALFONSO VEGAS</t>
  </si>
  <si>
    <t>08925227 P</t>
  </si>
  <si>
    <t>JON GURUTZ GOIA MURUA</t>
  </si>
  <si>
    <t>52410369 Q</t>
  </si>
  <si>
    <t>JUANJO GARCIA GUTIERREZ</t>
  </si>
  <si>
    <t>72461901X</t>
  </si>
  <si>
    <t xml:space="preserve">Julen Muñoz Vallejo </t>
  </si>
  <si>
    <t>X8866630S</t>
  </si>
  <si>
    <t xml:space="preserve">Jenny Anne Constant Ruiz </t>
  </si>
  <si>
    <t>44160954B</t>
  </si>
  <si>
    <t>Leire Udabe Aizpurua</t>
  </si>
  <si>
    <t>72429458C</t>
  </si>
  <si>
    <t>Jesus Mari Manzanas Ruano</t>
  </si>
  <si>
    <t>72444092A</t>
  </si>
  <si>
    <t xml:space="preserve">Lucía Peña Irureta </t>
  </si>
  <si>
    <t>72505531D</t>
  </si>
  <si>
    <t>Jesus Ignacio Zubimendi Arias</t>
  </si>
  <si>
    <t>44.335.761 - H</t>
  </si>
  <si>
    <t>JON AZALDEGI LAKUNTZA</t>
  </si>
  <si>
    <t>44.333.567-D</t>
  </si>
  <si>
    <t>72.453.209-N</t>
  </si>
  <si>
    <t>MAITE OTEGI ARZA</t>
  </si>
  <si>
    <t>44.332.084-K</t>
  </si>
  <si>
    <t>KIMETZ MARTINEZ URDANGARIN</t>
  </si>
  <si>
    <t>30.675.684D</t>
  </si>
  <si>
    <t>Jesús Miguel Mosquera Gutiérrez</t>
  </si>
  <si>
    <t>14.597.116M</t>
  </si>
  <si>
    <t>Jesús Angel Gorostiaga Eguskiza</t>
  </si>
  <si>
    <t>45669614D</t>
  </si>
  <si>
    <t>Maite López de Aguileta Benito</t>
  </si>
  <si>
    <t>72319742Z</t>
  </si>
  <si>
    <t>EIDER ONDOVILLA VELADO</t>
  </si>
  <si>
    <t>78920046P</t>
  </si>
  <si>
    <t>ISAAC PEREZ PEREIRA</t>
  </si>
  <si>
    <t>78889249P</t>
  </si>
  <si>
    <t>SERGIO BALBAS VINIEGRA</t>
  </si>
  <si>
    <t>44562974Z</t>
  </si>
  <si>
    <t>JULEN IBAÑEZ ROZADILLA</t>
  </si>
  <si>
    <t>34109513F</t>
  </si>
  <si>
    <t>MATILDE ALONSO GONZALEZ</t>
  </si>
  <si>
    <t>72504994R</t>
  </si>
  <si>
    <t>NEREA IRAOLA ARRAZOLA</t>
  </si>
  <si>
    <t>44563032A</t>
  </si>
  <si>
    <t>IVAN RAMIREZ GONZALEZ</t>
  </si>
  <si>
    <t>72479355F</t>
  </si>
  <si>
    <t>OLATZ VEGA ZALDUA</t>
  </si>
  <si>
    <t>72600681P</t>
  </si>
  <si>
    <t>PIERO ZANATTA LARIOS</t>
  </si>
  <si>
    <t>44163027Z</t>
  </si>
  <si>
    <t>JUAN ANTONIO ALVAREZ CANAL</t>
  </si>
  <si>
    <t>72496235M</t>
  </si>
  <si>
    <t>ASIER ELIZASU MARITXALAR</t>
  </si>
  <si>
    <t>72578355S</t>
  </si>
  <si>
    <t>NAGORE RUIDO FUENTES</t>
  </si>
  <si>
    <t>44346544Z</t>
  </si>
  <si>
    <t>NATALIA NOVOA SOTELO</t>
  </si>
  <si>
    <t>44348597C</t>
  </si>
  <si>
    <t>AINHOA PORTUGAL ALIENDE</t>
  </si>
  <si>
    <t>Y2710081M</t>
  </si>
  <si>
    <t>EDELBERTO ELIGIO GUILLET ACOSTA</t>
  </si>
  <si>
    <t>44172801J</t>
  </si>
  <si>
    <t>ANNUR RIOJA GONZALEZ</t>
  </si>
  <si>
    <t>44341765L</t>
  </si>
  <si>
    <t>ANDER DIEZ SAEZ</t>
  </si>
  <si>
    <t>45167150A</t>
  </si>
  <si>
    <t>CRISTINA FERNANDEZ PASCUAL</t>
  </si>
  <si>
    <t>44349972S</t>
  </si>
  <si>
    <t>XABIER VADILLO GUTIERREZ</t>
  </si>
  <si>
    <t>44344295L</t>
  </si>
  <si>
    <t>JOSEBA ARGINZONIZ ALCOBA</t>
  </si>
  <si>
    <t>72582959L</t>
  </si>
  <si>
    <t>AITOR OTEIZA TRUEBA</t>
  </si>
  <si>
    <t>16088872G</t>
  </si>
  <si>
    <t>Amaia Fernandez Allende</t>
  </si>
  <si>
    <t>78939247G</t>
  </si>
  <si>
    <t>Miriam Azreen Shamsudin Boulandier</t>
  </si>
  <si>
    <t>45892226G</t>
  </si>
  <si>
    <t>Sarai Agustín Muñoz</t>
  </si>
  <si>
    <t>16083835G</t>
  </si>
  <si>
    <t>Irati González Puertas</t>
  </si>
  <si>
    <t>72735569R</t>
  </si>
  <si>
    <t>Ane Galera Etxeberria</t>
  </si>
  <si>
    <t>79116952B</t>
  </si>
  <si>
    <t>Álvaro Treviño Anacabe</t>
  </si>
  <si>
    <t>79002332T</t>
  </si>
  <si>
    <t>Javier Martín Baniandrés</t>
  </si>
  <si>
    <t>14613313X</t>
  </si>
  <si>
    <t>Leire Ullibarri Bilbao</t>
  </si>
  <si>
    <t>14252060H</t>
  </si>
  <si>
    <t>Maria Yolanda Lucas Ahedo</t>
  </si>
  <si>
    <t>20186067W</t>
  </si>
  <si>
    <t>Jose María Gonzalez Allende</t>
  </si>
  <si>
    <t>29036885Y</t>
  </si>
  <si>
    <t>Begoña Rivas Ayude</t>
  </si>
  <si>
    <t>30632863Z</t>
  </si>
  <si>
    <t>Ruth Fernandez Duque</t>
  </si>
  <si>
    <t>11922916S</t>
  </si>
  <si>
    <t>Amaia Rodríguez Florez</t>
  </si>
  <si>
    <t>16066573S</t>
  </si>
  <si>
    <t>Jon Hilario Oña</t>
  </si>
  <si>
    <t>16087328R</t>
  </si>
  <si>
    <t>Iñigo Lopez Basozabal</t>
  </si>
  <si>
    <t>14610875X</t>
  </si>
  <si>
    <t>Pedro María Orue Arteagoitia</t>
  </si>
  <si>
    <t>72396449Q</t>
  </si>
  <si>
    <t>Egoitz Unanue García</t>
  </si>
  <si>
    <t>041895517K</t>
  </si>
  <si>
    <t>Aida Alexandra Gonzalez Rodriguez</t>
  </si>
  <si>
    <t>16045759Q</t>
  </si>
  <si>
    <t>María Isabel García Gonzalez</t>
  </si>
  <si>
    <t>16090457W</t>
  </si>
  <si>
    <t>Javier Fernandez Goiriena</t>
  </si>
  <si>
    <t>79178009A</t>
  </si>
  <si>
    <t>Cesar Augusto Txabarria Tuñón</t>
  </si>
  <si>
    <t>78942356P</t>
  </si>
  <si>
    <t>Julen Iriarte Elorduy</t>
  </si>
  <si>
    <t>78940872L</t>
  </si>
  <si>
    <t>Amaya Parada Montes</t>
  </si>
  <si>
    <t>16073074F</t>
  </si>
  <si>
    <t>Arkaitz Costales Presa</t>
  </si>
  <si>
    <t>22753941H</t>
  </si>
  <si>
    <t>SONIA GUARDADO GARCIA</t>
  </si>
  <si>
    <t>20182509D</t>
  </si>
  <si>
    <t>JOSEBA IMANOL MARTIN RUBIO</t>
  </si>
  <si>
    <t>14960036P</t>
  </si>
  <si>
    <t>CARLOS ALBEIRA RUIZ</t>
  </si>
  <si>
    <t>45815842A</t>
  </si>
  <si>
    <t>ALAZNE ZABALLA CARRASCO</t>
  </si>
  <si>
    <t>45824368L</t>
  </si>
  <si>
    <t>SERGIO VILLAHOZ CUETO</t>
  </si>
  <si>
    <t>11922971R</t>
  </si>
  <si>
    <t>MARIA PILAR PENA IGLESIAS</t>
  </si>
  <si>
    <t>11916407S</t>
  </si>
  <si>
    <t>ANGEL ALMARAZ ESTEBAN</t>
  </si>
  <si>
    <t>29.036.346-L</t>
  </si>
  <si>
    <t>Eusebio Sacristán Rojas</t>
  </si>
  <si>
    <t>44.970.782-D</t>
  </si>
  <si>
    <t>Jon Pérez Herranz</t>
  </si>
  <si>
    <t>16093421E</t>
  </si>
  <si>
    <t>Jon Azkorra Cobelas</t>
  </si>
  <si>
    <t>78950157N</t>
  </si>
  <si>
    <t>Mikel Secada Martínez</t>
  </si>
  <si>
    <t>72539600S</t>
  </si>
  <si>
    <t>Adrián Perea Ozkoiri</t>
  </si>
  <si>
    <t>16099247Y</t>
  </si>
  <si>
    <t>Mikel Azkorra Cobelas</t>
  </si>
  <si>
    <t>78907241Z</t>
  </si>
  <si>
    <t>Ander Bilbao Escasain</t>
  </si>
  <si>
    <t>45754453R</t>
  </si>
  <si>
    <t>Unai García Gonzalez</t>
  </si>
  <si>
    <t>Y1116764J</t>
  </si>
  <si>
    <t>Ivan Rodrigo Verástegui Cuba</t>
  </si>
  <si>
    <t>30573308Y</t>
  </si>
  <si>
    <t>Ignacio Persona Plaza</t>
  </si>
  <si>
    <t>78935417S</t>
  </si>
  <si>
    <t>Xabier Antón Marques</t>
  </si>
  <si>
    <t>14141407E</t>
  </si>
  <si>
    <t>Olga Galiana Gutierrez</t>
  </si>
  <si>
    <t>30666135M</t>
  </si>
  <si>
    <t>Joana Lara Atxalandabaso</t>
  </si>
  <si>
    <t>16035453Z</t>
  </si>
  <si>
    <t>Mª Pilar Cobelas Barcena</t>
  </si>
  <si>
    <t>45678810M</t>
  </si>
  <si>
    <t>Ivan Lopez Elvira</t>
  </si>
  <si>
    <t>72312355X</t>
  </si>
  <si>
    <t>Ikerne Lopez San Jose</t>
  </si>
  <si>
    <t>16087418E</t>
  </si>
  <si>
    <t>Borja Arbaiza Díaz</t>
  </si>
  <si>
    <t>30563922G</t>
  </si>
  <si>
    <t>Maria Rodriguez Erkoreka</t>
  </si>
  <si>
    <t>78930013Q</t>
  </si>
  <si>
    <t>Jon Goikouiria Larrabeiti</t>
  </si>
  <si>
    <t>16084185D</t>
  </si>
  <si>
    <t>Aimar Ruiz Saenz</t>
  </si>
  <si>
    <t>22726941C</t>
  </si>
  <si>
    <t>Maite  Portillo Perez de Heredia</t>
  </si>
  <si>
    <t>72314441A</t>
  </si>
  <si>
    <t>Jessica Salgado Gonzalez</t>
  </si>
  <si>
    <t>78885124T</t>
  </si>
  <si>
    <t>Unai Gonzalez de Langarika</t>
  </si>
  <si>
    <t>50742492F</t>
  </si>
  <si>
    <t>Julen Barrio González</t>
  </si>
  <si>
    <t>30679779X</t>
  </si>
  <si>
    <t>Sheila Ramón Bermejo</t>
  </si>
  <si>
    <t>30656369W</t>
  </si>
  <si>
    <t>Juan Pablo Canibe Elorza</t>
  </si>
  <si>
    <t>22725002J</t>
  </si>
  <si>
    <t>Manuel Benitez Herrera</t>
  </si>
  <si>
    <t>72395653W</t>
  </si>
  <si>
    <t>Maite Fernández García</t>
  </si>
  <si>
    <t>44973165T</t>
  </si>
  <si>
    <t>Monica Araujo Correia</t>
  </si>
  <si>
    <t>9423867P</t>
  </si>
  <si>
    <t>Mikel Fernández - Oruña Arteagabeitia</t>
  </si>
  <si>
    <t>16094946 Y</t>
  </si>
  <si>
    <t>AITOR ATXIKALLENDE ANASAGASTI</t>
  </si>
  <si>
    <t>72314751Z</t>
  </si>
  <si>
    <t>ARITZ ASTORKIZA RODRIGUEZ</t>
  </si>
  <si>
    <t>78901341W</t>
  </si>
  <si>
    <t>CONCEPCIÓN ECHEVARRIA VALDÉS</t>
  </si>
  <si>
    <t>78884986T</t>
  </si>
  <si>
    <t>NORA CUCURULL LEZAMIZ</t>
  </si>
  <si>
    <t>Y0951325J</t>
  </si>
  <si>
    <t>NATACHA DOS SANTOS FERREIRA</t>
  </si>
  <si>
    <t>16087211E</t>
  </si>
  <si>
    <t>LEIRE GONZALEZ GONZALEZ</t>
  </si>
  <si>
    <t xml:space="preserve">Bilbao Ekintza, E.P.E.L. </t>
  </si>
  <si>
    <t>79001461A</t>
  </si>
  <si>
    <t>TANIA COLINA DIAZ</t>
  </si>
  <si>
    <t>45628111K</t>
  </si>
  <si>
    <t>ELENA BARRIO MARTIN</t>
  </si>
  <si>
    <t>30561198V</t>
  </si>
  <si>
    <t>CRISTINA NUÑEZ MARTINEZ</t>
  </si>
  <si>
    <t>71269945Y</t>
  </si>
  <si>
    <t>RUBEN MOLINERO RICA</t>
  </si>
  <si>
    <t>14266124Y</t>
  </si>
  <si>
    <t>DIEGO CALLEJA FERNANDEZ</t>
  </si>
  <si>
    <t>78887622Z</t>
  </si>
  <si>
    <t>VIRGINIA PEÑA TRISTAN</t>
  </si>
  <si>
    <t>30671559R</t>
  </si>
  <si>
    <t>OIER ARREGUI BAELO</t>
  </si>
  <si>
    <t>78939255N</t>
  </si>
  <si>
    <t>ARITZ ZARATE EIZAGIRRE</t>
  </si>
  <si>
    <t>30571482C</t>
  </si>
  <si>
    <t>ASIER DIAZ DE TUESTA PEÑA</t>
  </si>
  <si>
    <t>78929017D</t>
  </si>
  <si>
    <t>ARKAITZ CEBRECOS LAZARO</t>
  </si>
  <si>
    <t>50735136B</t>
  </si>
  <si>
    <t>OSCAR MIRAVALLES QUESADA</t>
  </si>
  <si>
    <t>30591421H</t>
  </si>
  <si>
    <t>NEREA APRAIZ LARRAGAN</t>
  </si>
  <si>
    <t>45753491M</t>
  </si>
  <si>
    <t>XABIER DACAL MUÑOZ</t>
  </si>
  <si>
    <t>45627743K</t>
  </si>
  <si>
    <t>AMAYA ALVAREZ OROZCO</t>
  </si>
  <si>
    <t>45751381B</t>
  </si>
  <si>
    <t>AITOR ALVARO AZKUETA</t>
  </si>
  <si>
    <t>79224709Y</t>
  </si>
  <si>
    <t>EDNA LUCIA SANCHEZ COLLAZOS</t>
  </si>
  <si>
    <t>78878583Z</t>
  </si>
  <si>
    <t>EUNATE SAUTUA MENA</t>
  </si>
  <si>
    <t>4528198Q</t>
  </si>
  <si>
    <t>AINHOA BARRENA HERNANDO</t>
  </si>
  <si>
    <t>30693143B</t>
  </si>
  <si>
    <t>GORKA HERNANDEZ GARAGARZA</t>
  </si>
  <si>
    <t>72316540-D</t>
  </si>
  <si>
    <t>Ainara Azqueta Peñaranda</t>
  </si>
  <si>
    <t>30558416-H</t>
  </si>
  <si>
    <t>Gracia Truan laca</t>
  </si>
  <si>
    <t>30659762-A</t>
  </si>
  <si>
    <t>Oihana Bidaguren Ajuria-Auzokoa</t>
  </si>
  <si>
    <t>72314745-P</t>
  </si>
  <si>
    <t>Janire Olabarriaga Crespo</t>
  </si>
  <si>
    <t>11916891-Q</t>
  </si>
  <si>
    <t>María Isabel Egizabal Suarez</t>
  </si>
  <si>
    <t>22.742.808 -V</t>
  </si>
  <si>
    <t>Diego Galvez Blanco</t>
  </si>
  <si>
    <t>20.173.643 – K</t>
  </si>
  <si>
    <t>Manuel Fandiño Amor</t>
  </si>
  <si>
    <t>Y - 0893469 - W</t>
  </si>
  <si>
    <t>Daisy Rosely Tamayo de la Merced</t>
  </si>
  <si>
    <t>14943507Q</t>
  </si>
  <si>
    <t>Paulino Valle Arantzamendi</t>
  </si>
  <si>
    <t xml:space="preserve">Lea Artibaiko Garapen Agentzia  </t>
  </si>
  <si>
    <t>78915398Y</t>
  </si>
  <si>
    <t>Ana Goitia Erkiaga</t>
  </si>
  <si>
    <t>33859517K</t>
  </si>
  <si>
    <t>Josu Iriondo Etxebarria</t>
  </si>
  <si>
    <t>78936857Y</t>
  </si>
  <si>
    <t>Xabier Villalba Badiola</t>
  </si>
  <si>
    <t>15371483P</t>
  </si>
  <si>
    <t>Jesus Mari Laka Odiaga</t>
  </si>
  <si>
    <t>20194712-E</t>
  </si>
  <si>
    <t>JAVIER RUIZ GODIA</t>
  </si>
  <si>
    <t>45815654-E</t>
  </si>
  <si>
    <t>CRISTINA REDONDO MIGUEL</t>
  </si>
  <si>
    <t>45677105-W</t>
  </si>
  <si>
    <t>MARIA GORRIARAN ARTEAGA</t>
  </si>
  <si>
    <t>45.894.735-Y</t>
  </si>
  <si>
    <t>ALAZNE VALTIERRA HERMOSO</t>
  </si>
  <si>
    <t>45815883-K</t>
  </si>
  <si>
    <t>ASIER SIERRA MARURI</t>
  </si>
  <si>
    <t>45915045-F</t>
  </si>
  <si>
    <t>BORJA LAUREIRO DE LAS HERAS</t>
  </si>
  <si>
    <t>44757057-T</t>
  </si>
  <si>
    <t>Mª DEL MAR PEREZ CAÑIZARES</t>
  </si>
  <si>
    <t>14607450-N</t>
  </si>
  <si>
    <t>JAVIER TRAPERO ALONSO</t>
  </si>
  <si>
    <t>22730250-V</t>
  </si>
  <si>
    <t>CONSUELO ZUAZOLA FERNANDEZ</t>
  </si>
  <si>
    <t>45822371-T</t>
  </si>
  <si>
    <t>RAQUEL PILAR LIGERO PEREZ</t>
  </si>
  <si>
    <t>16075872E</t>
  </si>
  <si>
    <t>Zuriñe Palacio Echeandia</t>
  </si>
  <si>
    <t xml:space="preserve">Uribe Kosta Behargintza, S.R.L. </t>
  </si>
  <si>
    <t>160798872C</t>
  </si>
  <si>
    <t>Josu Trebolazabala Domingo</t>
  </si>
  <si>
    <t>72715656-Y</t>
  </si>
  <si>
    <t>Iñaki Fernandez Urruche</t>
  </si>
  <si>
    <t>44673240-H</t>
  </si>
  <si>
    <t>Aitziber Pérez Pinedo</t>
  </si>
  <si>
    <t>16283578-S</t>
  </si>
  <si>
    <t>EstIbaliz Ugarte Lopez de Arcaute</t>
  </si>
  <si>
    <t>Etiquetas de fila</t>
  </si>
  <si>
    <t>Total general</t>
  </si>
  <si>
    <t>SUMA</t>
  </si>
  <si>
    <t xml:space="preserve">Ideas 
&lt; 25 </t>
  </si>
  <si>
    <t xml:space="preserve">Ideas
 &gt;= 25 </t>
  </si>
  <si>
    <t xml:space="preserve">Actividades
 &lt; 25 </t>
  </si>
  <si>
    <t xml:space="preserve">Actividades
 &gt;= 25 </t>
  </si>
  <si>
    <t>1º Pago
Actividades</t>
  </si>
  <si>
    <t xml:space="preserve"> Ideas &lt; 25</t>
  </si>
  <si>
    <t>Ideas &gt;=25</t>
  </si>
  <si>
    <t>Actividades &lt; 25</t>
  </si>
  <si>
    <t>Actividades &gt;=25</t>
  </si>
  <si>
    <t>1º Pago Actividades</t>
  </si>
  <si>
    <t>Personas</t>
  </si>
  <si>
    <t xml:space="preserve">Linea </t>
  </si>
  <si>
    <t>Pago Ideas</t>
  </si>
  <si>
    <t>Subvencion Total</t>
  </si>
  <si>
    <t>Subvencion Ideas</t>
  </si>
  <si>
    <t>Subvenc. Total</t>
  </si>
  <si>
    <t xml:space="preserve"> </t>
  </si>
  <si>
    <t>NOMBRE</t>
  </si>
  <si>
    <t>ENTIDAD</t>
  </si>
  <si>
    <t>ACTIVIDAD</t>
  </si>
  <si>
    <t>ASIER MUJIKA GONZALEZ</t>
  </si>
  <si>
    <t>44333567D</t>
  </si>
  <si>
    <t>44335761H</t>
  </si>
  <si>
    <t>72453209N</t>
  </si>
  <si>
    <t>44332084K</t>
  </si>
  <si>
    <t>30 675 684D</t>
  </si>
  <si>
    <t>14 597 116M</t>
  </si>
  <si>
    <t>71 875 587  N</t>
  </si>
  <si>
    <t>16 603 810 H</t>
  </si>
  <si>
    <t>13304919  V</t>
  </si>
  <si>
    <t>78927291  P</t>
  </si>
  <si>
    <t>44673240  H</t>
  </si>
  <si>
    <t>16283578  S</t>
  </si>
  <si>
    <t>29 036 346  L</t>
  </si>
  <si>
    <t>44 970 782  D</t>
  </si>
  <si>
    <t>22 742 808   V</t>
  </si>
  <si>
    <t>72316540  D</t>
  </si>
  <si>
    <t>30558416  H</t>
  </si>
  <si>
    <t>20194712  E</t>
  </si>
  <si>
    <t>45677105  W</t>
  </si>
  <si>
    <t>45 894 735  Y</t>
  </si>
  <si>
    <t>44757057  T</t>
  </si>
  <si>
    <t>45822371  T</t>
  </si>
  <si>
    <t>APLICACION PRESUPUESTARIA - 14.0.1.41.02.0000.1.453.01.32110.010.L</t>
  </si>
  <si>
    <t>NIF</t>
  </si>
  <si>
    <t>IMPORTE</t>
  </si>
  <si>
    <t>ENTIDAD COLABORADORA</t>
  </si>
  <si>
    <t>Cuadrilla de Laguardia-Rioja Alavesa</t>
  </si>
  <si>
    <t>APLICACION PRESUPUESTARIA - 14.0.1.41.02.0000.2.453.01.32110.010/M</t>
  </si>
  <si>
    <t>PARCIAL</t>
  </si>
  <si>
    <t>APLICACION PRESUPUESTARIA -14.0.1.41.02.0000.3.453.01.32110.010/A</t>
  </si>
  <si>
    <t>2017 643K</t>
  </si>
  <si>
    <t>Y 0893469 W</t>
  </si>
  <si>
    <t>SUMA.-</t>
  </si>
  <si>
    <t xml:space="preserve">1º Pago: 2014
</t>
  </si>
  <si>
    <t>Territorio: Araba</t>
  </si>
  <si>
    <t>Territorio: Bizkaia</t>
  </si>
  <si>
    <t>Total</t>
  </si>
  <si>
    <t>Territorio: Gipuzkoa</t>
  </si>
  <si>
    <t>&gt;=25 años</t>
  </si>
  <si>
    <t>Josu Trebolaza Domingo</t>
  </si>
  <si>
    <t>Manuel Garcia Gonzalez</t>
  </si>
  <si>
    <t>Amaia Gomez Marzabal</t>
  </si>
  <si>
    <t xml:space="preserve"> 16075872E</t>
  </si>
  <si>
    <t>Pago 2014</t>
  </si>
  <si>
    <t>Reparto final</t>
  </si>
  <si>
    <t>Diferencias</t>
  </si>
  <si>
    <t>Primer reparto</t>
  </si>
  <si>
    <t>CONSOLIDACIÓN</t>
  </si>
  <si>
    <t>P5100006E</t>
  </si>
  <si>
    <t>ana@montanaalavesa.com;ccampezo.blanca@ayto.alava.net</t>
  </si>
  <si>
    <t>G01109792</t>
  </si>
  <si>
    <t>enplegua@arrigorriaga.org</t>
  </si>
  <si>
    <t>Irene Ibarguen Ruiz</t>
  </si>
  <si>
    <t>balmalan@balmaseda.net</t>
  </si>
  <si>
    <t>P4804100H</t>
  </si>
  <si>
    <t>behargintza.ekintzaile@leioa.net;behargintza@leioa.net;zuzendaribehargintza@leioa.net</t>
  </si>
  <si>
    <t>behargintza@sestao.net; autoempleo@sestao.net</t>
  </si>
  <si>
    <t>cserrano@behargintza-be.biz;basauri-etxebarri@behargintza-be.biz</t>
  </si>
  <si>
    <t>autoenplegua@bermeo.org;behargintza@bermeo.org</t>
  </si>
  <si>
    <t>P2000001D</t>
  </si>
  <si>
    <t>Vanesa Hortas</t>
  </si>
  <si>
    <t xml:space="preserve">943 820 110 </t>
  </si>
  <si>
    <t>zumeta@debegesa.com;ekintzaile@debegesa.com</t>
  </si>
  <si>
    <t>A20460747</t>
  </si>
  <si>
    <t>urolagaraia@udal.gipuzkoa.net</t>
  </si>
  <si>
    <t>(Todas)</t>
  </si>
  <si>
    <t>Ayuntamiento Portugalete</t>
  </si>
  <si>
    <t xml:space="preserve">Lanbide Ekimenak Zentroa </t>
  </si>
  <si>
    <t>Lea Artibaiko Garapen Agentzia</t>
  </si>
  <si>
    <t xml:space="preserve">Inguralde </t>
  </si>
  <si>
    <t>Telefono</t>
  </si>
  <si>
    <t>Correo Electronico</t>
  </si>
  <si>
    <t>945-161616 Ext 4388</t>
  </si>
  <si>
    <t>tugalde@vitoria-gasteiz.org</t>
  </si>
  <si>
    <t>945-355089</t>
  </si>
  <si>
    <t>945-621169</t>
  </si>
  <si>
    <t>claguardia.alicia@ayto.alava.net</t>
  </si>
  <si>
    <t>Cuadrilla de Laguardia Rioja alavesa</t>
  </si>
  <si>
    <t>Cuadrilla de la Llanada Alavesa</t>
  </si>
  <si>
    <t>Ayuntamiento de Erandio</t>
  </si>
  <si>
    <t>Ayuntamiento de Bermeo</t>
  </si>
  <si>
    <t>Bilbao Ekintza, E.P.E.L.</t>
  </si>
  <si>
    <t>Ayuntamiento de Azpeitia</t>
  </si>
  <si>
    <t>Mancomunidad del Alto Deba</t>
  </si>
  <si>
    <t>Sociedad  para el Desarrollo Economico de Debabarrena</t>
  </si>
  <si>
    <t>Urola Garai Udal Elkartea</t>
  </si>
  <si>
    <t>945-301200</t>
  </si>
  <si>
    <t>945-430167</t>
  </si>
  <si>
    <t>94-4020208</t>
  </si>
  <si>
    <t>94-6801002</t>
  </si>
  <si>
    <t>94-3179151</t>
  </si>
  <si>
    <t>94-6123542</t>
  </si>
  <si>
    <t>behargintza.ekintzaile@leioa.net</t>
  </si>
  <si>
    <t>94-6156244</t>
  </si>
  <si>
    <t>94-4936341</t>
  </si>
  <si>
    <t>94-4721726</t>
  </si>
  <si>
    <t>autoempleo@sestao.net</t>
  </si>
  <si>
    <t>94-4262999</t>
  </si>
  <si>
    <t>94-4175616</t>
  </si>
  <si>
    <t>ekintzailetza@erandioko-udala.net</t>
  </si>
  <si>
    <t>94-4536370</t>
  </si>
  <si>
    <t>al@txorierri.eu</t>
  </si>
  <si>
    <t>94-6179190</t>
  </si>
  <si>
    <t>autoenplegua@bermeo.org</t>
  </si>
  <si>
    <t>94-4010580</t>
  </si>
  <si>
    <t>94-4789406</t>
  </si>
  <si>
    <t>jesus.lopez@inguralde.com</t>
  </si>
  <si>
    <t>94-6255758</t>
  </si>
  <si>
    <t>94-6034111</t>
  </si>
  <si>
    <t>xgabiola@leartibai.com</t>
  </si>
  <si>
    <t>94-4044958</t>
  </si>
  <si>
    <t>iratxe@behargintza-zm.com</t>
  </si>
  <si>
    <t>94-6760638</t>
  </si>
  <si>
    <t>94-4729320</t>
  </si>
  <si>
    <t>empleo@portugalete.org</t>
  </si>
  <si>
    <t>943-633937</t>
  </si>
  <si>
    <t>943-304221</t>
  </si>
  <si>
    <t>ekinean@andoain.eus</t>
  </si>
  <si>
    <t>943-080222</t>
  </si>
  <si>
    <t>iartola@azpeitia.eus</t>
  </si>
  <si>
    <t>943-793090</t>
  </si>
  <si>
    <t>rgarcia@debagoiena.eus</t>
  </si>
  <si>
    <t>943-820110</t>
  </si>
  <si>
    <t>zumeta@debegesa.com</t>
  </si>
  <si>
    <t>943-494129</t>
  </si>
  <si>
    <t>asier@oarsoaldea.net</t>
  </si>
  <si>
    <t>943-654501</t>
  </si>
  <si>
    <t>zubeldia@tolosaldea.eus</t>
  </si>
  <si>
    <t>943-725642</t>
  </si>
  <si>
    <t>943-894252</t>
  </si>
  <si>
    <t>emprendizaje@bilbaoekintza.bilbao.net</t>
  </si>
  <si>
    <t>94-4205402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</si>
</sst>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"/>
    <numFmt numFmtId="166" formatCode="0.0"/>
    <numFmt numFmtId="167" formatCode="_-* #,##0\ &quot;€&quot;_-;\-* #,##0\ &quot;€&quot;_-;_-* &quot;-&quot;??\ &quot;€&quot;_-;_-@_-"/>
    <numFmt numFmtId="168" formatCode="_-* #,##0\ _€_-;\-* #,##0\ _€_-;_-* &quot;-&quot;??\ _€_-;_-@_-"/>
    <numFmt numFmtId="169" formatCode="_-* #,##0.00\ [$€-C0A]_-;\-* #,##0.00\ [$€-C0A]_-;_-* &quot;-&quot;??\ [$€-C0A]_-;_-@_-"/>
    <numFmt numFmtId="170" formatCode="#,##0.00\ &quot;€&quot;"/>
    <numFmt numFmtId="171" formatCode="###\ ##\ ##\ ##"/>
  </numFmts>
  <fonts count="4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9C65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b/>
      <sz val="12"/>
      <color rgb="FFFF0000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gray125"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9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8" fillId="0" borderId="0"/>
    <xf numFmtId="0" fontId="35" fillId="0" borderId="0"/>
    <xf numFmtId="0" fontId="28" fillId="0" borderId="0"/>
  </cellStyleXfs>
  <cellXfs count="5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5" borderId="1" xfId="0" applyFont="1" applyFill="1" applyBorder="1"/>
    <xf numFmtId="0" fontId="8" fillId="4" borderId="2" xfId="3" applyFont="1" applyBorder="1" applyAlignment="1">
      <alignment horizontal="left" vertical="center" wrapText="1"/>
    </xf>
    <xf numFmtId="0" fontId="8" fillId="4" borderId="2" xfId="3" applyFont="1" applyBorder="1" applyAlignment="1">
      <alignment vertical="center"/>
    </xf>
    <xf numFmtId="0" fontId="8" fillId="4" borderId="3" xfId="3" applyFont="1" applyBorder="1" applyAlignment="1">
      <alignment horizontal="left" vertical="center" wrapText="1"/>
    </xf>
    <xf numFmtId="0" fontId="8" fillId="4" borderId="3" xfId="3" applyFont="1" applyBorder="1" applyAlignment="1">
      <alignment vertical="center"/>
    </xf>
    <xf numFmtId="0" fontId="8" fillId="4" borderId="3" xfId="3" applyFont="1" applyBorder="1" applyAlignment="1">
      <alignment wrapText="1"/>
    </xf>
    <xf numFmtId="0" fontId="8" fillId="4" borderId="3" xfId="3" applyFont="1" applyBorder="1" applyAlignment="1">
      <alignment vertical="center" wrapText="1"/>
    </xf>
    <xf numFmtId="0" fontId="8" fillId="4" borderId="4" xfId="3" applyFont="1" applyBorder="1" applyAlignment="1">
      <alignment vertical="center" wrapText="1"/>
    </xf>
    <xf numFmtId="0" fontId="8" fillId="4" borderId="4" xfId="3" applyFont="1" applyBorder="1"/>
    <xf numFmtId="0" fontId="9" fillId="2" borderId="2" xfId="1" applyFont="1" applyBorder="1" applyAlignment="1">
      <alignment horizontal="left" vertical="center" wrapText="1"/>
    </xf>
    <xf numFmtId="0" fontId="9" fillId="2" borderId="2" xfId="1" applyFont="1" applyBorder="1" applyAlignment="1">
      <alignment vertical="center"/>
    </xf>
    <xf numFmtId="0" fontId="9" fillId="2" borderId="3" xfId="1" applyFont="1" applyBorder="1" applyAlignment="1">
      <alignment horizontal="left" vertical="center" wrapText="1"/>
    </xf>
    <xf numFmtId="0" fontId="9" fillId="2" borderId="3" xfId="1" applyFont="1" applyBorder="1" applyAlignment="1">
      <alignment vertical="center"/>
    </xf>
    <xf numFmtId="0" fontId="9" fillId="2" borderId="3" xfId="1" applyFont="1" applyBorder="1" applyAlignment="1">
      <alignment vertical="center" wrapText="1"/>
    </xf>
    <xf numFmtId="0" fontId="9" fillId="2" borderId="4" xfId="1" applyFont="1" applyBorder="1" applyAlignment="1">
      <alignment horizontal="left" vertical="center" wrapText="1"/>
    </xf>
    <xf numFmtId="0" fontId="9" fillId="2" borderId="4" xfId="1" applyFont="1" applyBorder="1" applyAlignment="1">
      <alignment vertical="center"/>
    </xf>
    <xf numFmtId="0" fontId="10" fillId="3" borderId="2" xfId="2" applyFont="1" applyBorder="1" applyAlignment="1">
      <alignment horizontal="left" vertical="center"/>
    </xf>
    <xf numFmtId="0" fontId="10" fillId="3" borderId="2" xfId="2" applyFont="1" applyBorder="1" applyAlignment="1">
      <alignment vertical="center"/>
    </xf>
    <xf numFmtId="0" fontId="10" fillId="3" borderId="3" xfId="2" applyFont="1" applyBorder="1" applyAlignment="1">
      <alignment horizontal="left" vertical="center"/>
    </xf>
    <xf numFmtId="0" fontId="10" fillId="3" borderId="3" xfId="2" applyFont="1" applyBorder="1" applyAlignment="1">
      <alignment vertical="center"/>
    </xf>
    <xf numFmtId="0" fontId="10" fillId="3" borderId="3" xfId="2" applyFont="1" applyBorder="1" applyAlignment="1">
      <alignment vertical="center" wrapText="1"/>
    </xf>
    <xf numFmtId="0" fontId="10" fillId="3" borderId="4" xfId="2" applyFont="1" applyBorder="1" applyAlignment="1">
      <alignment horizontal="left" vertical="center"/>
    </xf>
    <xf numFmtId="0" fontId="10" fillId="3" borderId="4" xfId="2" applyFont="1" applyBorder="1" applyAlignment="1">
      <alignment vertical="center"/>
    </xf>
    <xf numFmtId="0" fontId="11" fillId="6" borderId="3" xfId="3" applyFont="1" applyFill="1" applyBorder="1" applyAlignment="1">
      <alignment horizontal="left" vertical="center" wrapText="1"/>
    </xf>
    <xf numFmtId="0" fontId="8" fillId="4" borderId="2" xfId="3" applyFont="1" applyBorder="1" applyAlignment="1">
      <alignment horizontal="center" vertical="center" wrapText="1"/>
    </xf>
    <xf numFmtId="0" fontId="8" fillId="4" borderId="3" xfId="3" applyFont="1" applyBorder="1" applyAlignment="1">
      <alignment horizontal="center" vertical="center" wrapText="1"/>
    </xf>
    <xf numFmtId="0" fontId="8" fillId="4" borderId="4" xfId="3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 wrapText="1"/>
    </xf>
    <xf numFmtId="0" fontId="9" fillId="2" borderId="3" xfId="1" applyFont="1" applyBorder="1" applyAlignment="1">
      <alignment horizontal="center" vertical="center" wrapText="1"/>
    </xf>
    <xf numFmtId="0" fontId="9" fillId="2" borderId="4" xfId="1" applyFont="1" applyBorder="1" applyAlignment="1">
      <alignment horizontal="center" vertical="center" wrapText="1"/>
    </xf>
    <xf numFmtId="0" fontId="10" fillId="3" borderId="2" xfId="2" applyFont="1" applyBorder="1" applyAlignment="1">
      <alignment horizontal="center" vertical="center"/>
    </xf>
    <xf numFmtId="0" fontId="10" fillId="3" borderId="3" xfId="2" applyFont="1" applyBorder="1" applyAlignment="1">
      <alignment horizontal="center" vertical="center"/>
    </xf>
    <xf numFmtId="0" fontId="10" fillId="3" borderId="4" xfId="2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11" fillId="3" borderId="3" xfId="2" applyFont="1" applyBorder="1" applyAlignment="1">
      <alignment horizontal="left" vertical="center"/>
    </xf>
    <xf numFmtId="0" fontId="11" fillId="2" borderId="3" xfId="1" applyFont="1" applyBorder="1" applyAlignment="1">
      <alignment horizontal="left" vertical="center" wrapText="1"/>
    </xf>
    <xf numFmtId="0" fontId="15" fillId="0" borderId="0" xfId="0" applyFont="1"/>
    <xf numFmtId="49" fontId="1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9" fontId="1" fillId="0" borderId="0" xfId="4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0" xfId="0" applyFont="1"/>
    <xf numFmtId="0" fontId="0" fillId="0" borderId="0" xfId="0" applyFont="1"/>
    <xf numFmtId="0" fontId="8" fillId="4" borderId="0" xfId="3" applyFont="1" applyBorder="1" applyAlignment="1">
      <alignment horizontal="center" vertical="center" wrapText="1"/>
    </xf>
    <xf numFmtId="0" fontId="8" fillId="4" borderId="0" xfId="3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16" fillId="0" borderId="0" xfId="5" applyAlignment="1">
      <alignment horizontal="left"/>
    </xf>
    <xf numFmtId="0" fontId="16" fillId="0" borderId="3" xfId="5" applyBorder="1" applyAlignment="1">
      <alignment horizontal="left" vertical="center" wrapText="1"/>
    </xf>
    <xf numFmtId="1" fontId="16" fillId="0" borderId="0" xfId="5" applyNumberFormat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Font="1"/>
    <xf numFmtId="0" fontId="3" fillId="5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4" fillId="2" borderId="0" xfId="1" applyNumberFormat="1" applyAlignment="1">
      <alignment horizontal="center" wrapText="1"/>
    </xf>
    <xf numFmtId="166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3" xfId="0" applyBorder="1" applyAlignment="1">
      <alignment vertical="center" wrapText="1"/>
    </xf>
    <xf numFmtId="0" fontId="7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18" fillId="0" borderId="0" xfId="0" applyFont="1"/>
    <xf numFmtId="0" fontId="0" fillId="0" borderId="3" xfId="0" applyBorder="1"/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3" xfId="5" applyBorder="1" applyAlignment="1">
      <alignment horizontal="left"/>
    </xf>
    <xf numFmtId="0" fontId="20" fillId="0" borderId="5" xfId="0" applyFont="1" applyBorder="1"/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9" fontId="4" fillId="2" borderId="5" xfId="1" applyNumberFormat="1" applyBorder="1" applyAlignment="1">
      <alignment horizontal="center" wrapText="1"/>
    </xf>
    <xf numFmtId="0" fontId="0" fillId="0" borderId="3" xfId="0" applyFont="1" applyBorder="1"/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16" fillId="0" borderId="3" xfId="5" applyNumberFormat="1" applyBorder="1" applyAlignment="1">
      <alignment horizontal="left"/>
    </xf>
    <xf numFmtId="0" fontId="2" fillId="5" borderId="3" xfId="0" applyFont="1" applyFill="1" applyBorder="1"/>
    <xf numFmtId="0" fontId="3" fillId="0" borderId="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3" xfId="0" applyBorder="1" applyAlignment="1"/>
    <xf numFmtId="0" fontId="1" fillId="0" borderId="0" xfId="0" applyFont="1" applyBorder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20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18" xfId="0" applyBorder="1"/>
    <xf numFmtId="0" fontId="2" fillId="7" borderId="3" xfId="0" applyFont="1" applyFill="1" applyBorder="1"/>
    <xf numFmtId="0" fontId="0" fillId="0" borderId="3" xfId="0" applyFont="1" applyBorder="1" applyAlignment="1">
      <alignment horizontal="center"/>
    </xf>
    <xf numFmtId="0" fontId="15" fillId="0" borderId="3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15" fillId="0" borderId="0" xfId="0" applyFont="1" applyBorder="1"/>
    <xf numFmtId="0" fontId="0" fillId="0" borderId="0" xfId="0" applyFont="1" applyBorder="1"/>
    <xf numFmtId="0" fontId="2" fillId="0" borderId="0" xfId="0" applyFont="1" applyBorder="1" applyAlignment="1">
      <alignment vertical="center" wrapText="1"/>
    </xf>
    <xf numFmtId="0" fontId="22" fillId="8" borderId="3" xfId="0" applyFont="1" applyFill="1" applyBorder="1" applyAlignment="1">
      <alignment horizontal="right"/>
    </xf>
    <xf numFmtId="0" fontId="22" fillId="8" borderId="3" xfId="0" applyFont="1" applyFill="1" applyBorder="1" applyAlignment="1">
      <alignment horizontal="right" wrapText="1"/>
    </xf>
    <xf numFmtId="0" fontId="22" fillId="8" borderId="3" xfId="0" applyFont="1" applyFill="1" applyBorder="1" applyAlignment="1">
      <alignment horizontal="center"/>
    </xf>
    <xf numFmtId="44" fontId="23" fillId="8" borderId="3" xfId="6" applyFont="1" applyFill="1" applyBorder="1" applyAlignment="1">
      <alignment horizontal="center"/>
    </xf>
    <xf numFmtId="167" fontId="23" fillId="8" borderId="3" xfId="6" applyNumberFormat="1" applyFont="1" applyFill="1" applyBorder="1" applyAlignment="1">
      <alignment horizontal="center"/>
    </xf>
    <xf numFmtId="168" fontId="23" fillId="8" borderId="3" xfId="7" applyNumberFormat="1" applyFont="1" applyFill="1" applyBorder="1" applyAlignment="1">
      <alignment horizontal="center"/>
    </xf>
    <xf numFmtId="0" fontId="24" fillId="4" borderId="3" xfId="3" applyFont="1" applyBorder="1" applyAlignment="1">
      <alignment horizontal="right"/>
    </xf>
    <xf numFmtId="44" fontId="24" fillId="4" borderId="3" xfId="3" applyNumberFormat="1" applyFont="1" applyBorder="1" applyAlignment="1">
      <alignment horizontal="center"/>
    </xf>
    <xf numFmtId="167" fontId="24" fillId="4" borderId="3" xfId="3" applyNumberFormat="1" applyFont="1" applyBorder="1" applyAlignment="1">
      <alignment horizontal="center"/>
    </xf>
    <xf numFmtId="168" fontId="24" fillId="4" borderId="3" xfId="3" applyNumberFormat="1" applyFont="1" applyBorder="1" applyAlignment="1">
      <alignment horizontal="center"/>
    </xf>
    <xf numFmtId="0" fontId="24" fillId="4" borderId="3" xfId="3" applyFont="1" applyBorder="1" applyAlignment="1">
      <alignment horizontal="center"/>
    </xf>
    <xf numFmtId="0" fontId="24" fillId="4" borderId="3" xfId="3" applyFont="1" applyBorder="1" applyAlignment="1">
      <alignment horizontal="center" wrapText="1"/>
    </xf>
    <xf numFmtId="0" fontId="0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1" fontId="2" fillId="5" borderId="3" xfId="1" applyNumberFormat="1" applyFont="1" applyFill="1" applyBorder="1" applyAlignment="1">
      <alignment horizontal="center"/>
    </xf>
    <xf numFmtId="1" fontId="2" fillId="5" borderId="21" xfId="1" applyNumberFormat="1" applyFont="1" applyFill="1" applyBorder="1" applyAlignment="1">
      <alignment horizontal="center"/>
    </xf>
    <xf numFmtId="0" fontId="25" fillId="5" borderId="0" xfId="0" applyFont="1" applyFill="1"/>
    <xf numFmtId="0" fontId="26" fillId="5" borderId="0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0" fillId="9" borderId="3" xfId="0" applyFont="1" applyFill="1" applyBorder="1"/>
    <xf numFmtId="0" fontId="2" fillId="9" borderId="3" xfId="0" applyFont="1" applyFill="1" applyBorder="1" applyAlignment="1">
      <alignment horizontal="left"/>
    </xf>
    <xf numFmtId="1" fontId="2" fillId="9" borderId="3" xfId="1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left"/>
    </xf>
    <xf numFmtId="1" fontId="2" fillId="8" borderId="3" xfId="1" applyNumberFormat="1" applyFont="1" applyFill="1" applyBorder="1" applyAlignment="1">
      <alignment horizontal="center"/>
    </xf>
    <xf numFmtId="1" fontId="3" fillId="8" borderId="3" xfId="1" applyNumberFormat="1" applyFont="1" applyFill="1" applyBorder="1" applyAlignment="1">
      <alignment horizontal="center"/>
    </xf>
    <xf numFmtId="0" fontId="0" fillId="0" borderId="6" xfId="0" applyBorder="1"/>
    <xf numFmtId="0" fontId="0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0" fillId="0" borderId="15" xfId="0" applyBorder="1"/>
    <xf numFmtId="0" fontId="0" fillId="0" borderId="7" xfId="0" applyBorder="1"/>
    <xf numFmtId="0" fontId="0" fillId="0" borderId="17" xfId="0" applyBorder="1"/>
    <xf numFmtId="0" fontId="0" fillId="0" borderId="8" xfId="0" applyBorder="1"/>
    <xf numFmtId="0" fontId="0" fillId="0" borderId="4" xfId="0" applyFont="1" applyBorder="1"/>
    <xf numFmtId="0" fontId="2" fillId="0" borderId="4" xfId="0" applyFont="1" applyBorder="1" applyAlignment="1">
      <alignment horizontal="left"/>
    </xf>
    <xf numFmtId="0" fontId="0" fillId="0" borderId="4" xfId="0" applyBorder="1"/>
    <xf numFmtId="0" fontId="2" fillId="0" borderId="4" xfId="0" applyFont="1" applyBorder="1" applyAlignment="1">
      <alignment vertical="center" wrapText="1"/>
    </xf>
    <xf numFmtId="0" fontId="0" fillId="0" borderId="20" xfId="0" applyBorder="1"/>
    <xf numFmtId="0" fontId="15" fillId="0" borderId="2" xfId="0" applyFont="1" applyBorder="1"/>
    <xf numFmtId="0" fontId="2" fillId="0" borderId="2" xfId="0" applyFont="1" applyBorder="1"/>
    <xf numFmtId="0" fontId="15" fillId="0" borderId="4" xfId="0" applyFont="1" applyBorder="1"/>
    <xf numFmtId="0" fontId="2" fillId="0" borderId="4" xfId="0" applyFont="1" applyBorder="1"/>
    <xf numFmtId="44" fontId="0" fillId="0" borderId="0" xfId="6" applyFont="1"/>
    <xf numFmtId="44" fontId="0" fillId="0" borderId="0" xfId="0" applyNumberFormat="1"/>
    <xf numFmtId="0" fontId="27" fillId="0" borderId="0" xfId="0" applyFont="1" applyAlignment="1">
      <alignment horizontal="center"/>
    </xf>
    <xf numFmtId="0" fontId="28" fillId="0" borderId="0" xfId="0" applyFont="1"/>
    <xf numFmtId="9" fontId="27" fillId="0" borderId="0" xfId="4" applyFont="1" applyAlignment="1">
      <alignment horizontal="center"/>
    </xf>
    <xf numFmtId="0" fontId="27" fillId="0" borderId="13" xfId="0" applyFont="1" applyBorder="1"/>
    <xf numFmtId="0" fontId="0" fillId="0" borderId="1" xfId="0" applyBorder="1"/>
    <xf numFmtId="44" fontId="0" fillId="0" borderId="0" xfId="0" applyNumberFormat="1" applyAlignment="1">
      <alignment horizontal="center"/>
    </xf>
    <xf numFmtId="0" fontId="5" fillId="3" borderId="13" xfId="2" applyBorder="1"/>
    <xf numFmtId="0" fontId="5" fillId="3" borderId="1" xfId="2" applyBorder="1" applyAlignment="1">
      <alignment horizontal="right"/>
    </xf>
    <xf numFmtId="0" fontId="5" fillId="3" borderId="1" xfId="2" applyBorder="1"/>
    <xf numFmtId="0" fontId="27" fillId="0" borderId="33" xfId="0" applyFont="1" applyBorder="1" applyAlignment="1">
      <alignment horizontal="center"/>
    </xf>
    <xf numFmtId="169" fontId="0" fillId="0" borderId="32" xfId="6" applyNumberFormat="1" applyFont="1" applyBorder="1"/>
    <xf numFmtId="44" fontId="0" fillId="0" borderId="34" xfId="0" applyNumberFormat="1" applyBorder="1"/>
    <xf numFmtId="0" fontId="0" fillId="0" borderId="34" xfId="0" applyBorder="1"/>
    <xf numFmtId="44" fontId="0" fillId="0" borderId="34" xfId="6" applyFont="1" applyBorder="1"/>
    <xf numFmtId="169" fontId="5" fillId="3" borderId="32" xfId="2" applyNumberFormat="1" applyBorder="1"/>
    <xf numFmtId="0" fontId="0" fillId="0" borderId="32" xfId="0" applyBorder="1"/>
    <xf numFmtId="169" fontId="0" fillId="0" borderId="32" xfId="0" applyNumberFormat="1" applyBorder="1"/>
    <xf numFmtId="1" fontId="9" fillId="2" borderId="2" xfId="1" applyNumberFormat="1" applyFont="1" applyBorder="1" applyAlignment="1">
      <alignment horizontal="center"/>
    </xf>
    <xf numFmtId="1" fontId="9" fillId="2" borderId="9" xfId="1" applyNumberFormat="1" applyFont="1" applyBorder="1" applyAlignment="1">
      <alignment horizontal="center"/>
    </xf>
    <xf numFmtId="44" fontId="31" fillId="0" borderId="22" xfId="6" applyFont="1" applyBorder="1"/>
    <xf numFmtId="44" fontId="31" fillId="0" borderId="23" xfId="6" applyFont="1" applyBorder="1"/>
    <xf numFmtId="1" fontId="9" fillId="2" borderId="3" xfId="1" applyNumberFormat="1" applyFont="1" applyBorder="1" applyAlignment="1">
      <alignment horizontal="center"/>
    </xf>
    <xf numFmtId="1" fontId="9" fillId="2" borderId="10" xfId="1" applyNumberFormat="1" applyFont="1" applyBorder="1" applyAlignment="1">
      <alignment horizontal="center"/>
    </xf>
    <xf numFmtId="44" fontId="31" fillId="0" borderId="24" xfId="6" applyFont="1" applyBorder="1"/>
    <xf numFmtId="44" fontId="31" fillId="0" borderId="25" xfId="6" applyFont="1" applyBorder="1"/>
    <xf numFmtId="1" fontId="9" fillId="2" borderId="4" xfId="1" applyNumberFormat="1" applyFont="1" applyBorder="1" applyAlignment="1">
      <alignment horizontal="center"/>
    </xf>
    <xf numFmtId="1" fontId="9" fillId="2" borderId="11" xfId="1" applyNumberFormat="1" applyFont="1" applyBorder="1" applyAlignment="1">
      <alignment horizontal="center"/>
    </xf>
    <xf numFmtId="44" fontId="31" fillId="0" borderId="26" xfId="6" applyFont="1" applyBorder="1"/>
    <xf numFmtId="44" fontId="31" fillId="0" borderId="27" xfId="6" applyFont="1" applyBorder="1"/>
    <xf numFmtId="44" fontId="31" fillId="0" borderId="28" xfId="6" applyFont="1" applyBorder="1"/>
    <xf numFmtId="44" fontId="31" fillId="0" borderId="29" xfId="6" applyFont="1" applyBorder="1"/>
    <xf numFmtId="0" fontId="31" fillId="0" borderId="0" xfId="0" applyFont="1"/>
    <xf numFmtId="0" fontId="31" fillId="0" borderId="24" xfId="0" applyFont="1" applyBorder="1"/>
    <xf numFmtId="0" fontId="31" fillId="0" borderId="25" xfId="0" applyFont="1" applyBorder="1"/>
    <xf numFmtId="0" fontId="32" fillId="0" borderId="0" xfId="0" applyFont="1" applyBorder="1" applyAlignment="1">
      <alignment horizontal="center"/>
    </xf>
    <xf numFmtId="44" fontId="33" fillId="0" borderId="24" xfId="0" applyNumberFormat="1" applyFont="1" applyBorder="1"/>
    <xf numFmtId="44" fontId="33" fillId="0" borderId="25" xfId="0" applyNumberFormat="1" applyFont="1" applyBorder="1"/>
    <xf numFmtId="0" fontId="22" fillId="0" borderId="24" xfId="0" applyFont="1" applyBorder="1"/>
    <xf numFmtId="0" fontId="22" fillId="0" borderId="25" xfId="0" applyFont="1" applyBorder="1"/>
    <xf numFmtId="0" fontId="22" fillId="0" borderId="30" xfId="0" applyFont="1" applyBorder="1"/>
    <xf numFmtId="44" fontId="33" fillId="0" borderId="31" xfId="0" applyNumberFormat="1" applyFont="1" applyBorder="1"/>
    <xf numFmtId="0" fontId="26" fillId="5" borderId="0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7" borderId="7" xfId="0" applyFill="1" applyBorder="1"/>
    <xf numFmtId="0" fontId="0" fillId="7" borderId="8" xfId="0" applyFill="1" applyBorder="1"/>
    <xf numFmtId="0" fontId="7" fillId="7" borderId="0" xfId="0" applyFont="1" applyFill="1"/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44" fontId="2" fillId="0" borderId="3" xfId="6" applyFont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8" applyFont="1" applyBorder="1" applyAlignment="1">
      <alignment horizontal="center"/>
    </xf>
    <xf numFmtId="0" fontId="2" fillId="0" borderId="3" xfId="8" applyFont="1" applyBorder="1"/>
    <xf numFmtId="0" fontId="2" fillId="0" borderId="3" xfId="8" applyFont="1" applyBorder="1" applyAlignment="1">
      <alignment horizontal="left"/>
    </xf>
    <xf numFmtId="0" fontId="2" fillId="0" borderId="3" xfId="9" applyFont="1" applyBorder="1" applyAlignment="1">
      <alignment horizontal="center"/>
    </xf>
    <xf numFmtId="0" fontId="2" fillId="0" borderId="3" xfId="9" applyFont="1" applyBorder="1" applyAlignment="1">
      <alignment horizontal="left"/>
    </xf>
    <xf numFmtId="44" fontId="2" fillId="0" borderId="3" xfId="6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10" applyFont="1" applyBorder="1" applyAlignment="1">
      <alignment horizontal="center"/>
    </xf>
    <xf numFmtId="0" fontId="2" fillId="0" borderId="3" xfId="10" applyFont="1" applyBorder="1"/>
    <xf numFmtId="0" fontId="2" fillId="11" borderId="3" xfId="10" applyFont="1" applyFill="1" applyBorder="1" applyAlignment="1">
      <alignment horizontal="left"/>
    </xf>
    <xf numFmtId="0" fontId="2" fillId="11" borderId="3" xfId="10" applyFont="1" applyFill="1" applyBorder="1" applyAlignment="1">
      <alignment horizontal="center"/>
    </xf>
    <xf numFmtId="0" fontId="2" fillId="0" borderId="3" xfId="10" applyFont="1" applyFill="1" applyBorder="1"/>
    <xf numFmtId="44" fontId="1" fillId="0" borderId="3" xfId="6" applyFont="1" applyBorder="1"/>
    <xf numFmtId="0" fontId="0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0" fillId="0" borderId="3" xfId="0" applyNumberFormat="1" applyBorder="1"/>
    <xf numFmtId="44" fontId="0" fillId="0" borderId="3" xfId="0" applyNumberFormat="1" applyBorder="1"/>
    <xf numFmtId="0" fontId="34" fillId="7" borderId="37" xfId="0" applyFont="1" applyFill="1" applyBorder="1" applyAlignment="1">
      <alignment horizontal="center" wrapText="1"/>
    </xf>
    <xf numFmtId="0" fontId="34" fillId="7" borderId="38" xfId="0" applyFont="1" applyFill="1" applyBorder="1" applyAlignment="1">
      <alignment horizontal="center" wrapText="1"/>
    </xf>
    <xf numFmtId="0" fontId="34" fillId="7" borderId="29" xfId="0" applyFont="1" applyFill="1" applyBorder="1" applyAlignment="1">
      <alignment horizontal="center" wrapText="1"/>
    </xf>
    <xf numFmtId="0" fontId="34" fillId="7" borderId="38" xfId="0" applyFont="1" applyFill="1" applyBorder="1" applyAlignment="1">
      <alignment horizontal="left" wrapText="1"/>
    </xf>
    <xf numFmtId="0" fontId="34" fillId="7" borderId="0" xfId="0" applyFont="1" applyFill="1" applyBorder="1" applyAlignment="1">
      <alignment wrapText="1"/>
    </xf>
    <xf numFmtId="0" fontId="7" fillId="7" borderId="0" xfId="0" applyFont="1" applyFill="1" applyAlignment="1">
      <alignment horizontal="left" wrapText="1"/>
    </xf>
    <xf numFmtId="44" fontId="7" fillId="7" borderId="0" xfId="6" applyFont="1" applyFill="1" applyAlignment="1">
      <alignment wrapText="1"/>
    </xf>
    <xf numFmtId="0" fontId="7" fillId="7" borderId="0" xfId="0" applyFont="1" applyFill="1" applyAlignment="1">
      <alignment wrapText="1"/>
    </xf>
    <xf numFmtId="0" fontId="34" fillId="7" borderId="36" xfId="0" applyFont="1" applyFill="1" applyBorder="1" applyAlignment="1">
      <alignment horizontal="center" wrapText="1"/>
    </xf>
    <xf numFmtId="44" fontId="1" fillId="0" borderId="0" xfId="6" applyFont="1"/>
    <xf numFmtId="49" fontId="4" fillId="5" borderId="3" xfId="1" applyNumberFormat="1" applyFill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70" fontId="0" fillId="0" borderId="0" xfId="0" applyNumberFormat="1"/>
    <xf numFmtId="170" fontId="0" fillId="0" borderId="3" xfId="0" applyNumberFormat="1" applyBorder="1"/>
    <xf numFmtId="1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 vertical="center"/>
    </xf>
    <xf numFmtId="0" fontId="4" fillId="5" borderId="48" xfId="1" applyFill="1" applyBorder="1" applyAlignment="1">
      <alignment horizontal="center" wrapText="1"/>
    </xf>
    <xf numFmtId="0" fontId="4" fillId="10" borderId="18" xfId="1" applyFill="1" applyBorder="1" applyAlignment="1">
      <alignment horizontal="center" wrapText="1"/>
    </xf>
    <xf numFmtId="49" fontId="4" fillId="5" borderId="7" xfId="1" applyNumberFormat="1" applyFill="1" applyBorder="1" applyAlignment="1">
      <alignment horizontal="center" vertical="center" wrapText="1"/>
    </xf>
    <xf numFmtId="49" fontId="4" fillId="5" borderId="18" xfId="1" applyNumberFormat="1" applyFill="1" applyBorder="1" applyAlignment="1">
      <alignment horizontal="center" wrapText="1"/>
    </xf>
    <xf numFmtId="1" fontId="2" fillId="9" borderId="7" xfId="1" applyNumberFormat="1" applyFont="1" applyFill="1" applyBorder="1" applyAlignment="1">
      <alignment horizontal="center" vertical="center"/>
    </xf>
    <xf numFmtId="1" fontId="2" fillId="9" borderId="17" xfId="1" applyNumberFormat="1" applyFont="1" applyFill="1" applyBorder="1" applyAlignment="1">
      <alignment horizontal="center"/>
    </xf>
    <xf numFmtId="1" fontId="2" fillId="5" borderId="7" xfId="1" applyNumberFormat="1" applyFont="1" applyFill="1" applyBorder="1" applyAlignment="1">
      <alignment horizontal="center" vertical="center"/>
    </xf>
    <xf numFmtId="1" fontId="2" fillId="5" borderId="49" xfId="1" applyNumberFormat="1" applyFont="1" applyFill="1" applyBorder="1" applyAlignment="1">
      <alignment horizontal="center" vertical="center"/>
    </xf>
    <xf numFmtId="1" fontId="2" fillId="8" borderId="7" xfId="1" applyNumberFormat="1" applyFont="1" applyFill="1" applyBorder="1" applyAlignment="1">
      <alignment horizontal="center" vertical="center"/>
    </xf>
    <xf numFmtId="1" fontId="3" fillId="8" borderId="7" xfId="1" applyNumberFormat="1" applyFont="1" applyFill="1" applyBorder="1" applyAlignment="1">
      <alignment horizontal="center" vertical="center"/>
    </xf>
    <xf numFmtId="1" fontId="2" fillId="8" borderId="8" xfId="1" applyNumberFormat="1" applyFont="1" applyFill="1" applyBorder="1" applyAlignment="1">
      <alignment horizontal="center" vertical="center"/>
    </xf>
    <xf numFmtId="1" fontId="2" fillId="8" borderId="4" xfId="1" applyNumberFormat="1" applyFont="1" applyFill="1" applyBorder="1" applyAlignment="1">
      <alignment horizontal="center"/>
    </xf>
    <xf numFmtId="1" fontId="2" fillId="9" borderId="20" xfId="1" applyNumberFormat="1" applyFont="1" applyFill="1" applyBorder="1" applyAlignment="1">
      <alignment horizontal="center"/>
    </xf>
    <xf numFmtId="44" fontId="0" fillId="0" borderId="0" xfId="0" applyNumberFormat="1" applyFont="1"/>
    <xf numFmtId="0" fontId="0" fillId="7" borderId="2" xfId="0" applyFont="1" applyFill="1" applyBorder="1"/>
    <xf numFmtId="0" fontId="0" fillId="7" borderId="3" xfId="0" applyFont="1" applyFill="1" applyBorder="1"/>
    <xf numFmtId="0" fontId="15" fillId="7" borderId="3" xfId="0" applyFont="1" applyFill="1" applyBorder="1"/>
    <xf numFmtId="0" fontId="0" fillId="7" borderId="4" xfId="0" applyFont="1" applyFill="1" applyBorder="1"/>
    <xf numFmtId="0" fontId="15" fillId="7" borderId="4" xfId="0" applyFont="1" applyFill="1" applyBorder="1"/>
    <xf numFmtId="0" fontId="0" fillId="0" borderId="50" xfId="0" applyBorder="1"/>
    <xf numFmtId="0" fontId="0" fillId="7" borderId="6" xfId="0" applyFill="1" applyBorder="1"/>
    <xf numFmtId="0" fontId="15" fillId="7" borderId="2" xfId="0" applyFont="1" applyFill="1" applyBorder="1"/>
    <xf numFmtId="0" fontId="0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2" fillId="0" borderId="3" xfId="10" applyFont="1" applyFill="1" applyBorder="1" applyAlignment="1">
      <alignment horizontal="center"/>
    </xf>
    <xf numFmtId="0" fontId="34" fillId="5" borderId="50" xfId="0" applyFont="1" applyFill="1" applyBorder="1" applyAlignment="1">
      <alignment horizontal="center" wrapText="1"/>
    </xf>
    <xf numFmtId="0" fontId="34" fillId="5" borderId="50" xfId="0" applyFont="1" applyFill="1" applyBorder="1" applyAlignment="1">
      <alignment horizontal="left" wrapText="1"/>
    </xf>
    <xf numFmtId="44" fontId="7" fillId="5" borderId="50" xfId="6" applyFont="1" applyFill="1" applyBorder="1" applyAlignment="1">
      <alignment wrapText="1"/>
    </xf>
    <xf numFmtId="0" fontId="34" fillId="5" borderId="50" xfId="0" applyFont="1" applyFill="1" applyBorder="1" applyAlignment="1">
      <alignment wrapText="1"/>
    </xf>
    <xf numFmtId="0" fontId="7" fillId="5" borderId="53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44" fontId="2" fillId="0" borderId="4" xfId="6" applyFont="1" applyBorder="1"/>
    <xf numFmtId="0" fontId="7" fillId="5" borderId="54" xfId="0" applyFont="1" applyFill="1" applyBorder="1" applyAlignment="1">
      <alignment horizontal="right" wrapText="1"/>
    </xf>
    <xf numFmtId="0" fontId="2" fillId="0" borderId="4" xfId="10" applyFont="1" applyFill="1" applyBorder="1" applyAlignment="1">
      <alignment horizontal="center"/>
    </xf>
    <xf numFmtId="0" fontId="2" fillId="11" borderId="4" xfId="1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44" fontId="17" fillId="0" borderId="0" xfId="0" applyNumberFormat="1" applyFont="1" applyBorder="1" applyAlignment="1">
      <alignment horizontal="center" vertical="center"/>
    </xf>
    <xf numFmtId="44" fontId="2" fillId="0" borderId="2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40" fillId="0" borderId="3" xfId="0" applyFont="1" applyBorder="1"/>
    <xf numFmtId="0" fontId="40" fillId="0" borderId="3" xfId="0" applyFont="1" applyFill="1" applyBorder="1" applyAlignment="1">
      <alignment horizontal="right"/>
    </xf>
    <xf numFmtId="0" fontId="40" fillId="0" borderId="3" xfId="0" applyFont="1" applyFill="1" applyBorder="1" applyAlignment="1">
      <alignment horizontal="left"/>
    </xf>
    <xf numFmtId="44" fontId="40" fillId="0" borderId="3" xfId="6" applyFont="1" applyBorder="1"/>
    <xf numFmtId="0" fontId="40" fillId="0" borderId="3" xfId="0" applyFont="1" applyBorder="1" applyAlignment="1">
      <alignment horizontal="right"/>
    </xf>
    <xf numFmtId="0" fontId="40" fillId="0" borderId="3" xfId="0" applyFont="1" applyBorder="1" applyAlignment="1">
      <alignment horizontal="left"/>
    </xf>
    <xf numFmtId="44" fontId="40" fillId="0" borderId="3" xfId="6" applyFont="1" applyFill="1" applyBorder="1"/>
    <xf numFmtId="0" fontId="40" fillId="0" borderId="3" xfId="0" applyFont="1" applyFill="1" applyBorder="1"/>
    <xf numFmtId="0" fontId="40" fillId="5" borderId="3" xfId="0" applyFont="1" applyFill="1" applyBorder="1" applyAlignment="1">
      <alignment horizontal="right"/>
    </xf>
    <xf numFmtId="0" fontId="40" fillId="5" borderId="3" xfId="0" applyFont="1" applyFill="1" applyBorder="1" applyAlignment="1">
      <alignment horizontal="left"/>
    </xf>
    <xf numFmtId="0" fontId="40" fillId="0" borderId="3" xfId="10" applyFont="1" applyBorder="1" applyAlignment="1">
      <alignment horizontal="right"/>
    </xf>
    <xf numFmtId="0" fontId="40" fillId="11" borderId="3" xfId="10" applyFont="1" applyFill="1" applyBorder="1" applyAlignment="1">
      <alignment horizontal="left"/>
    </xf>
    <xf numFmtId="0" fontId="40" fillId="0" borderId="3" xfId="10" applyFont="1" applyFill="1" applyBorder="1" applyAlignment="1">
      <alignment horizontal="right"/>
    </xf>
    <xf numFmtId="0" fontId="22" fillId="0" borderId="3" xfId="0" applyFont="1" applyBorder="1"/>
    <xf numFmtId="44" fontId="7" fillId="7" borderId="3" xfId="6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0" fillId="0" borderId="5" xfId="0" applyFont="1" applyBorder="1"/>
    <xf numFmtId="0" fontId="40" fillId="0" borderId="5" xfId="0" applyFont="1" applyBorder="1" applyAlignment="1">
      <alignment horizontal="right"/>
    </xf>
    <xf numFmtId="0" fontId="40" fillId="0" borderId="5" xfId="0" applyFont="1" applyFill="1" applyBorder="1" applyAlignment="1">
      <alignment horizontal="left"/>
    </xf>
    <xf numFmtId="44" fontId="40" fillId="0" borderId="5" xfId="6" applyFont="1" applyBorder="1"/>
    <xf numFmtId="0" fontId="40" fillId="0" borderId="50" xfId="0" applyFont="1" applyBorder="1"/>
    <xf numFmtId="0" fontId="40" fillId="0" borderId="50" xfId="0" applyFont="1" applyBorder="1" applyAlignment="1">
      <alignment horizontal="right"/>
    </xf>
    <xf numFmtId="0" fontId="40" fillId="0" borderId="50" xfId="0" applyFont="1" applyBorder="1" applyAlignment="1">
      <alignment horizontal="left"/>
    </xf>
    <xf numFmtId="44" fontId="40" fillId="0" borderId="50" xfId="6" applyFont="1" applyBorder="1"/>
    <xf numFmtId="0" fontId="40" fillId="0" borderId="10" xfId="0" applyFont="1" applyBorder="1"/>
    <xf numFmtId="0" fontId="40" fillId="0" borderId="51" xfId="0" applyFont="1" applyBorder="1" applyAlignment="1">
      <alignment horizontal="right"/>
    </xf>
    <xf numFmtId="0" fontId="40" fillId="0" borderId="51" xfId="0" applyFont="1" applyFill="1" applyBorder="1" applyAlignment="1">
      <alignment horizontal="left"/>
    </xf>
    <xf numFmtId="0" fontId="40" fillId="0" borderId="51" xfId="0" applyFont="1" applyBorder="1"/>
    <xf numFmtId="44" fontId="40" fillId="0" borderId="51" xfId="6" applyFont="1" applyBorder="1"/>
    <xf numFmtId="0" fontId="40" fillId="0" borderId="12" xfId="0" applyFont="1" applyBorder="1"/>
    <xf numFmtId="44" fontId="0" fillId="0" borderId="5" xfId="0" applyNumberFormat="1" applyFont="1" applyBorder="1"/>
    <xf numFmtId="44" fontId="0" fillId="0" borderId="21" xfId="0" applyNumberFormat="1" applyFont="1" applyBorder="1"/>
    <xf numFmtId="44" fontId="0" fillId="0" borderId="50" xfId="0" applyNumberFormat="1" applyFont="1" applyBorder="1"/>
    <xf numFmtId="44" fontId="0" fillId="0" borderId="3" xfId="0" applyNumberFormat="1" applyFont="1" applyBorder="1"/>
    <xf numFmtId="44" fontId="0" fillId="7" borderId="0" xfId="0" applyNumberFormat="1" applyFill="1"/>
    <xf numFmtId="44" fontId="7" fillId="0" borderId="0" xfId="0" applyNumberFormat="1" applyFont="1"/>
    <xf numFmtId="44" fontId="2" fillId="0" borderId="0" xfId="0" applyNumberFormat="1" applyFont="1"/>
    <xf numFmtId="170" fontId="1" fillId="0" borderId="3" xfId="0" applyNumberFormat="1" applyFont="1" applyBorder="1" applyAlignment="1"/>
    <xf numFmtId="0" fontId="41" fillId="0" borderId="32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2" fillId="0" borderId="50" xfId="0" applyFont="1" applyBorder="1" applyAlignment="1">
      <alignment horizontal="right"/>
    </xf>
    <xf numFmtId="0" fontId="42" fillId="0" borderId="50" xfId="0" applyNumberFormat="1" applyFont="1" applyBorder="1" applyAlignment="1">
      <alignment horizontal="center"/>
    </xf>
    <xf numFmtId="170" fontId="42" fillId="0" borderId="50" xfId="0" applyNumberFormat="1" applyFont="1" applyBorder="1" applyAlignment="1"/>
    <xf numFmtId="44" fontId="42" fillId="0" borderId="0" xfId="0" applyNumberFormat="1" applyFont="1"/>
    <xf numFmtId="0" fontId="22" fillId="0" borderId="3" xfId="0" applyFont="1" applyBorder="1" applyAlignment="1">
      <alignment horizontal="left"/>
    </xf>
    <xf numFmtId="0" fontId="22" fillId="0" borderId="3" xfId="0" applyNumberFormat="1" applyFont="1" applyBorder="1" applyAlignment="1">
      <alignment horizontal="center"/>
    </xf>
    <xf numFmtId="170" fontId="22" fillId="0" borderId="3" xfId="0" applyNumberFormat="1" applyFont="1" applyBorder="1" applyAlignment="1"/>
    <xf numFmtId="0" fontId="22" fillId="0" borderId="0" xfId="0" applyFont="1"/>
    <xf numFmtId="44" fontId="22" fillId="0" borderId="3" xfId="6" applyFont="1" applyBorder="1"/>
    <xf numFmtId="44" fontId="22" fillId="0" borderId="3" xfId="0" applyNumberFormat="1" applyFont="1" applyBorder="1"/>
    <xf numFmtId="0" fontId="42" fillId="0" borderId="3" xfId="0" applyFont="1" applyBorder="1" applyAlignment="1">
      <alignment horizontal="right"/>
    </xf>
    <xf numFmtId="0" fontId="42" fillId="0" borderId="3" xfId="0" applyNumberFormat="1" applyFont="1" applyBorder="1" applyAlignment="1">
      <alignment horizontal="center"/>
    </xf>
    <xf numFmtId="170" fontId="42" fillId="0" borderId="3" xfId="0" applyNumberFormat="1" applyFont="1" applyBorder="1" applyAlignment="1"/>
    <xf numFmtId="0" fontId="0" fillId="0" borderId="3" xfId="0" applyNumberFormat="1" applyFont="1" applyBorder="1"/>
    <xf numFmtId="170" fontId="0" fillId="0" borderId="3" xfId="0" applyNumberFormat="1" applyFont="1" applyBorder="1"/>
    <xf numFmtId="0" fontId="0" fillId="0" borderId="10" xfId="0" applyFont="1" applyBorder="1" applyAlignment="1">
      <alignment horizontal="left"/>
    </xf>
    <xf numFmtId="0" fontId="0" fillId="0" borderId="7" xfId="0" applyNumberFormat="1" applyFont="1" applyBorder="1"/>
    <xf numFmtId="44" fontId="0" fillId="0" borderId="17" xfId="0" applyNumberFormat="1" applyFont="1" applyBorder="1"/>
    <xf numFmtId="0" fontId="0" fillId="0" borderId="10" xfId="0" applyBorder="1" applyAlignment="1">
      <alignment horizontal="left"/>
    </xf>
    <xf numFmtId="0" fontId="0" fillId="0" borderId="7" xfId="0" applyNumberFormat="1" applyBorder="1"/>
    <xf numFmtId="44" fontId="0" fillId="0" borderId="17" xfId="0" applyNumberFormat="1" applyBorder="1"/>
    <xf numFmtId="0" fontId="0" fillId="0" borderId="66" xfId="0" applyNumberFormat="1" applyFont="1" applyBorder="1"/>
    <xf numFmtId="0" fontId="0" fillId="0" borderId="5" xfId="0" applyNumberFormat="1" applyFont="1" applyBorder="1"/>
    <xf numFmtId="170" fontId="0" fillId="0" borderId="5" xfId="0" applyNumberFormat="1" applyFont="1" applyBorder="1"/>
    <xf numFmtId="44" fontId="0" fillId="0" borderId="55" xfId="0" applyNumberFormat="1" applyFont="1" applyBorder="1"/>
    <xf numFmtId="0" fontId="7" fillId="0" borderId="67" xfId="0" applyNumberFormat="1" applyFont="1" applyBorder="1"/>
    <xf numFmtId="0" fontId="7" fillId="0" borderId="68" xfId="0" applyNumberFormat="1" applyFont="1" applyBorder="1"/>
    <xf numFmtId="170" fontId="7" fillId="0" borderId="68" xfId="0" applyNumberFormat="1" applyFont="1" applyBorder="1"/>
    <xf numFmtId="44" fontId="7" fillId="0" borderId="69" xfId="0" applyNumberFormat="1" applyFont="1" applyBorder="1"/>
    <xf numFmtId="0" fontId="0" fillId="0" borderId="22" xfId="0" applyBorder="1" applyAlignment="1">
      <alignment horizontal="left"/>
    </xf>
    <xf numFmtId="0" fontId="0" fillId="0" borderId="66" xfId="0" applyNumberFormat="1" applyBorder="1"/>
    <xf numFmtId="0" fontId="0" fillId="0" borderId="5" xfId="0" applyNumberFormat="1" applyBorder="1"/>
    <xf numFmtId="170" fontId="0" fillId="0" borderId="5" xfId="0" applyNumberFormat="1" applyBorder="1"/>
    <xf numFmtId="44" fontId="0" fillId="0" borderId="55" xfId="0" applyNumberFormat="1" applyBorder="1"/>
    <xf numFmtId="0" fontId="7" fillId="0" borderId="13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24" xfId="0" applyBorder="1" applyAlignment="1">
      <alignment horizontal="left"/>
    </xf>
    <xf numFmtId="166" fontId="0" fillId="0" borderId="0" xfId="0" applyNumberFormat="1"/>
    <xf numFmtId="1" fontId="0" fillId="0" borderId="0" xfId="0" applyNumberFormat="1"/>
    <xf numFmtId="0" fontId="28" fillId="0" borderId="3" xfId="0" applyFont="1" applyBorder="1"/>
    <xf numFmtId="44" fontId="0" fillId="0" borderId="3" xfId="6" applyFont="1" applyBorder="1"/>
    <xf numFmtId="0" fontId="28" fillId="0" borderId="50" xfId="0" applyFont="1" applyBorder="1"/>
    <xf numFmtId="44" fontId="0" fillId="0" borderId="50" xfId="0" applyNumberFormat="1" applyBorder="1"/>
    <xf numFmtId="44" fontId="0" fillId="0" borderId="50" xfId="6" applyFont="1" applyBorder="1"/>
    <xf numFmtId="166" fontId="0" fillId="0" borderId="0" xfId="0" applyNumberFormat="1" applyAlignment="1">
      <alignment horizontal="center"/>
    </xf>
    <xf numFmtId="0" fontId="0" fillId="0" borderId="60" xfId="0" applyBorder="1"/>
    <xf numFmtId="169" fontId="0" fillId="0" borderId="33" xfId="0" applyNumberFormat="1" applyBorder="1"/>
    <xf numFmtId="169" fontId="0" fillId="0" borderId="33" xfId="6" applyNumberFormat="1" applyFont="1" applyBorder="1"/>
    <xf numFmtId="0" fontId="1" fillId="0" borderId="14" xfId="0" applyFont="1" applyBorder="1"/>
    <xf numFmtId="0" fontId="0" fillId="0" borderId="48" xfId="0" applyBorder="1"/>
    <xf numFmtId="0" fontId="0" fillId="0" borderId="16" xfId="0" applyBorder="1"/>
    <xf numFmtId="0" fontId="7" fillId="0" borderId="16" xfId="0" applyFont="1" applyBorder="1"/>
    <xf numFmtId="44" fontId="0" fillId="0" borderId="54" xfId="6" applyFont="1" applyBorder="1"/>
    <xf numFmtId="44" fontId="0" fillId="0" borderId="17" xfId="6" applyFont="1" applyBorder="1"/>
    <xf numFmtId="0" fontId="0" fillId="0" borderId="19" xfId="0" applyBorder="1"/>
    <xf numFmtId="0" fontId="28" fillId="0" borderId="4" xfId="0" applyFont="1" applyBorder="1"/>
    <xf numFmtId="44" fontId="0" fillId="0" borderId="4" xfId="0" applyNumberFormat="1" applyBorder="1"/>
    <xf numFmtId="44" fontId="0" fillId="0" borderId="4" xfId="6" applyFont="1" applyBorder="1"/>
    <xf numFmtId="44" fontId="0" fillId="0" borderId="20" xfId="6" applyFont="1" applyBorder="1"/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16" fillId="0" borderId="2" xfId="5" applyBorder="1" applyAlignment="1">
      <alignment horizontal="left"/>
    </xf>
    <xf numFmtId="0" fontId="16" fillId="0" borderId="0" xfId="5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16" fillId="0" borderId="4" xfId="5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21" xfId="0" applyFont="1" applyBorder="1" applyAlignment="1"/>
    <xf numFmtId="1" fontId="0" fillId="0" borderId="70" xfId="0" applyNumberFormat="1" applyBorder="1" applyAlignment="1">
      <alignment horizontal="left"/>
    </xf>
    <xf numFmtId="171" fontId="0" fillId="0" borderId="3" xfId="0" applyNumberForma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50" xfId="0" applyNumberFormat="1" applyBorder="1"/>
    <xf numFmtId="170" fontId="0" fillId="0" borderId="50" xfId="0" applyNumberFormat="1" applyBorder="1"/>
    <xf numFmtId="0" fontId="0" fillId="0" borderId="50" xfId="0" applyBorder="1" applyAlignment="1">
      <alignment horizontal="left"/>
    </xf>
    <xf numFmtId="0" fontId="0" fillId="0" borderId="0" xfId="0" applyNumberFormat="1" applyBorder="1"/>
    <xf numFmtId="170" fontId="0" fillId="0" borderId="0" xfId="0" applyNumberFormat="1" applyBorder="1"/>
    <xf numFmtId="44" fontId="0" fillId="0" borderId="0" xfId="0" applyNumberFormat="1" applyBorder="1"/>
    <xf numFmtId="170" fontId="0" fillId="0" borderId="25" xfId="0" applyNumberFormat="1" applyBorder="1"/>
    <xf numFmtId="0" fontId="0" fillId="0" borderId="25" xfId="0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6" fillId="0" borderId="3" xfId="5" applyBorder="1"/>
    <xf numFmtId="49" fontId="1" fillId="0" borderId="71" xfId="0" applyNumberFormat="1" applyFont="1" applyBorder="1" applyAlignment="1">
      <alignment horizontal="left" wrapText="1"/>
    </xf>
    <xf numFmtId="0" fontId="1" fillId="0" borderId="71" xfId="0" applyFont="1" applyBorder="1"/>
    <xf numFmtId="0" fontId="0" fillId="0" borderId="72" xfId="0" applyBorder="1"/>
    <xf numFmtId="0" fontId="0" fillId="0" borderId="31" xfId="0" applyBorder="1"/>
    <xf numFmtId="0" fontId="0" fillId="0" borderId="12" xfId="0" applyBorder="1" applyAlignment="1">
      <alignment horizontal="left"/>
    </xf>
    <xf numFmtId="0" fontId="0" fillId="0" borderId="12" xfId="0" applyFont="1" applyBorder="1"/>
    <xf numFmtId="0" fontId="2" fillId="0" borderId="7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0" fillId="7" borderId="74" xfId="0" applyFont="1" applyFill="1" applyBorder="1"/>
    <xf numFmtId="0" fontId="2" fillId="7" borderId="75" xfId="0" applyFont="1" applyFill="1" applyBorder="1"/>
    <xf numFmtId="0" fontId="0" fillId="7" borderId="75" xfId="0" applyFont="1" applyFill="1" applyBorder="1"/>
    <xf numFmtId="0" fontId="0" fillId="7" borderId="76" xfId="0" applyFont="1" applyFill="1" applyBorder="1"/>
    <xf numFmtId="0" fontId="2" fillId="7" borderId="34" xfId="0" applyFont="1" applyFill="1" applyBorder="1"/>
    <xf numFmtId="49" fontId="4" fillId="10" borderId="7" xfId="1" applyNumberFormat="1" applyFill="1" applyBorder="1" applyAlignment="1">
      <alignment horizontal="center" wrapText="1"/>
    </xf>
    <xf numFmtId="0" fontId="4" fillId="10" borderId="3" xfId="1" applyFill="1" applyBorder="1" applyAlignment="1">
      <alignment horizontal="center" wrapText="1"/>
    </xf>
    <xf numFmtId="49" fontId="4" fillId="10" borderId="3" xfId="1" applyNumberFormat="1" applyFill="1" applyBorder="1" applyAlignment="1">
      <alignment horizontal="center" wrapText="1"/>
    </xf>
    <xf numFmtId="49" fontId="4" fillId="5" borderId="6" xfId="1" applyNumberFormat="1" applyFill="1" applyBorder="1" applyAlignment="1">
      <alignment horizontal="center" wrapText="1"/>
    </xf>
    <xf numFmtId="0" fontId="4" fillId="5" borderId="2" xfId="1" applyFill="1" applyBorder="1" applyAlignment="1">
      <alignment horizontal="center" wrapText="1"/>
    </xf>
    <xf numFmtId="49" fontId="4" fillId="5" borderId="2" xfId="1" applyNumberFormat="1" applyFill="1" applyBorder="1" applyAlignment="1">
      <alignment horizontal="center" wrapText="1"/>
    </xf>
    <xf numFmtId="49" fontId="4" fillId="2" borderId="3" xfId="1" applyNumberFormat="1" applyBorder="1" applyAlignment="1">
      <alignment horizontal="center" wrapText="1"/>
    </xf>
    <xf numFmtId="0" fontId="4" fillId="2" borderId="3" xfId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7" xfId="0" applyFont="1" applyBorder="1" applyAlignment="1"/>
    <xf numFmtId="0" fontId="0" fillId="0" borderId="51" xfId="0" applyBorder="1" applyAlignment="1"/>
    <xf numFmtId="0" fontId="0" fillId="0" borderId="61" xfId="0" applyBorder="1" applyAlignment="1"/>
    <xf numFmtId="44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/>
    <xf numFmtId="0" fontId="0" fillId="0" borderId="54" xfId="0" applyBorder="1" applyAlignment="1">
      <alignment horizontal="center" vertical="center"/>
    </xf>
    <xf numFmtId="0" fontId="17" fillId="0" borderId="60" xfId="0" applyFont="1" applyBorder="1" applyAlignment="1">
      <alignment horizontal="right"/>
    </xf>
    <xf numFmtId="0" fontId="7" fillId="0" borderId="60" xfId="0" applyFont="1" applyBorder="1" applyAlignment="1">
      <alignment horizontal="right"/>
    </xf>
    <xf numFmtId="0" fontId="2" fillId="0" borderId="62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52" xfId="0" applyBorder="1" applyAlignment="1"/>
    <xf numFmtId="0" fontId="0" fillId="0" borderId="56" xfId="0" applyBorder="1" applyAlignment="1"/>
    <xf numFmtId="44" fontId="0" fillId="0" borderId="55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4" fontId="2" fillId="0" borderId="5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37" fillId="5" borderId="63" xfId="0" applyFont="1" applyFill="1" applyBorder="1" applyAlignment="1">
      <alignment horizontal="left" wrapText="1"/>
    </xf>
    <xf numFmtId="0" fontId="38" fillId="0" borderId="64" xfId="0" applyFont="1" applyBorder="1" applyAlignment="1"/>
    <xf numFmtId="0" fontId="0" fillId="0" borderId="65" xfId="0" applyBorder="1" applyAlignment="1"/>
    <xf numFmtId="0" fontId="37" fillId="5" borderId="1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44" fontId="2" fillId="0" borderId="55" xfId="0" applyNumberFormat="1" applyFont="1" applyBorder="1" applyAlignment="1">
      <alignment horizontal="right"/>
    </xf>
    <xf numFmtId="0" fontId="0" fillId="0" borderId="54" xfId="0" applyBorder="1" applyAlignment="1">
      <alignment horizontal="right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44" fontId="2" fillId="0" borderId="55" xfId="0" applyNumberFormat="1" applyFont="1" applyBorder="1" applyAlignment="1">
      <alignment horizontal="right" vertical="center"/>
    </xf>
    <xf numFmtId="0" fontId="0" fillId="0" borderId="56" xfId="0" applyFont="1" applyBorder="1" applyAlignment="1">
      <alignment horizontal="right" vertical="center"/>
    </xf>
    <xf numFmtId="0" fontId="0" fillId="0" borderId="54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1">
    <cellStyle name="Buena" xfId="1" builtinId="26"/>
    <cellStyle name="Hipervínculo" xfId="5" builtinId="8"/>
    <cellStyle name="Incorrecto" xfId="2" builtinId="27"/>
    <cellStyle name="Millares" xfId="7" builtinId="3"/>
    <cellStyle name="Moneda" xfId="6" builtinId="4"/>
    <cellStyle name="Neutral" xfId="3" builtinId="28"/>
    <cellStyle name="Normal" xfId="0" builtinId="0"/>
    <cellStyle name="Normal 2" xfId="8"/>
    <cellStyle name="Normal 3" xfId="9"/>
    <cellStyle name="Normal 4" xfId="10"/>
    <cellStyle name="Porcentaje" xfId="4" builtinId="5"/>
  </cellStyles>
  <dxfs count="50"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numFmt numFmtId="170" formatCode="#,##0.00\ &quot;€&quot;"/>
    </dxf>
    <dxf>
      <numFmt numFmtId="170" formatCode="#,##0.00\ &quot;€&quot;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Medium9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956.542279629626" createdVersion="4" refreshedVersion="4" minRefreshableVersion="3" recordCount="276">
  <cacheSource type="worksheet">
    <worksheetSource ref="A1:M277" sheet="LISTADO"/>
  </cacheSource>
  <cacheFields count="13">
    <cacheField name="Orden" numFmtId="0">
      <sharedItems containsSemiMixedTypes="0" containsString="0" containsNumber="1" containsInteger="1" minValue="1" maxValue="276"/>
    </cacheField>
    <cacheField name="Ideas _x000a_&lt; 25 " numFmtId="0">
      <sharedItems containsString="0" containsBlank="1" containsNumber="1" containsInteger="1" minValue="1" maxValue="1"/>
    </cacheField>
    <cacheField name="Ideas_x000a_ &gt;= 25 " numFmtId="0">
      <sharedItems containsString="0" containsBlank="1" containsNumber="1" containsInteger="1" minValue="1" maxValue="1"/>
    </cacheField>
    <cacheField name="Actividades_x000a_ &lt; 25 " numFmtId="0">
      <sharedItems containsString="0" containsBlank="1" containsNumber="1" containsInteger="1" minValue="1" maxValue="1"/>
    </cacheField>
    <cacheField name="Actividades_x000a_ &gt;= 25 " numFmtId="0">
      <sharedItems containsString="0" containsBlank="1" containsNumber="1" containsInteger="1" minValue="1" maxValue="1"/>
    </cacheField>
    <cacheField name="DNI" numFmtId="0">
      <sharedItems/>
    </cacheField>
    <cacheField name="Nombre y Apellidos " numFmtId="0">
      <sharedItems/>
    </cacheField>
    <cacheField name="Entidad" numFmtId="0">
      <sharedItems count="36">
        <s v="Ayuntamiento de Vitoria-Gasteiz"/>
        <s v="Cuadrilla de Añana"/>
        <s v="Cuadrilla de Ayala"/>
        <s v="Cuadrilla de Laguardia"/>
        <s v="Cuadrilla de Salvatierra"/>
        <s v="Cuadrilla de Zuia"/>
        <s v="Ayuntamiento de Arrigorriaga"/>
        <s v="Ayuntamiento de Balmaseda"/>
        <s v="Ayuntamiento de Ermua"/>
        <s v="Ayuntamiento de Leioa"/>
        <s v="Ayuntamiento de Mungia"/>
        <s v="Ayuntamiento de Santurtzi"/>
        <s v="Ayuntamiento de Sestao"/>
        <s v="Behargintza Basauri-Etxebarri, S.L."/>
        <s v="Behargintza Txorierri, S.L."/>
        <s v="Bermeoko Udala-Behargintza"/>
        <s v="Bilbao Ekintza, E.P.E.L. "/>
        <s v="Galdakaoko Udala"/>
        <s v="Inguralde (Ayto Barakaldo)"/>
        <s v="Lanbide Ekimenak Zentroa (Gernika Lumo)"/>
        <s v="Lea Artibaiko Garapen Agentzia  "/>
        <s v="Meatzaldeko Behargintza, S.L."/>
        <s v="Uribe Kosta Behargintza, S.R.L. "/>
        <s v="Ayuntamiento Azpeitia"/>
        <s v="Ayuntamiento de Andoain"/>
        <s v="Debagoieneko Mankomunitatea"/>
        <s v="Debegesa"/>
        <s v="Sociedad  Fomento de San Sebastián, S.A."/>
        <s v="Agencia de Desarrollo del Bidasoa (Bidasoa Activa)"/>
        <s v="Goierriko Ekimena, S.A."/>
        <s v="Oarsoaldea, S.A."/>
        <s v="Tolosaldea Garatzen, S.A."/>
        <s v="Urola Garia Udal Elkartea"/>
        <s v="Urola Kostako Udal Elkartea"/>
        <s v="G-Agencia de Desarrollo del Bidasoa (Bidasoa Activa)" u="1"/>
        <s v="Fomento Donostia" u="1"/>
      </sharedItems>
    </cacheField>
    <cacheField name="Linea " numFmtId="0">
      <sharedItems count="2">
        <s v="Ideas"/>
        <s v="Actividades"/>
      </sharedItems>
    </cacheField>
    <cacheField name="Subvencion Total" numFmtId="44">
      <sharedItems containsSemiMixedTypes="0" containsString="0" containsNumber="1" containsInteger="1" minValue="1500" maxValue="2000"/>
    </cacheField>
    <cacheField name="1º Pago_x000a_Actividades" numFmtId="44">
      <sharedItems containsString="0" containsBlank="1" containsNumber="1" containsInteger="1" minValue="750" maxValue="1000"/>
    </cacheField>
    <cacheField name="Pago Ideas" numFmtId="44">
      <sharedItems containsString="0" containsBlank="1" containsNumber="1" containsInteger="1" minValue="1500" maxValue="2000"/>
    </cacheField>
    <cacheField name="Territorio" numFmtId="0">
      <sharedItems count="3">
        <s v="ARABA"/>
        <s v="BIZKAIA"/>
        <s v="GIPUZKO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n v="1"/>
    <m/>
    <n v="1"/>
    <m/>
    <m/>
    <s v="72728971G"/>
    <s v="José Ignacio Serrano Calvete"/>
    <x v="0"/>
    <x v="0"/>
    <n v="1500"/>
    <m/>
    <n v="1500"/>
    <x v="0"/>
  </r>
  <r>
    <n v="2"/>
    <m/>
    <n v="1"/>
    <m/>
    <m/>
    <s v="44681837J"/>
    <s v="Iñaki Fernández Pérez"/>
    <x v="0"/>
    <x v="0"/>
    <n v="1500"/>
    <m/>
    <n v="1500"/>
    <x v="0"/>
  </r>
  <r>
    <n v="3"/>
    <n v="1"/>
    <m/>
    <m/>
    <m/>
    <s v="44345103E"/>
    <s v="Yanire Sagredo Hernáez"/>
    <x v="0"/>
    <x v="0"/>
    <n v="2000"/>
    <m/>
    <n v="2000"/>
    <x v="0"/>
  </r>
  <r>
    <n v="4"/>
    <m/>
    <n v="1"/>
    <m/>
    <m/>
    <s v="72732080P"/>
    <s v="Jessica González Hurtado"/>
    <x v="0"/>
    <x v="0"/>
    <n v="1500"/>
    <m/>
    <n v="1500"/>
    <x v="0"/>
  </r>
  <r>
    <n v="5"/>
    <n v="1"/>
    <m/>
    <m/>
    <m/>
    <s v="72828267D"/>
    <s v="Lorena Santos Cuenca"/>
    <x v="0"/>
    <x v="0"/>
    <n v="2000"/>
    <m/>
    <n v="2000"/>
    <x v="0"/>
  </r>
  <r>
    <n v="6"/>
    <n v="1"/>
    <m/>
    <m/>
    <m/>
    <s v="72751724X"/>
    <s v="David Blanco Álvarez"/>
    <x v="0"/>
    <x v="0"/>
    <n v="2000"/>
    <m/>
    <n v="2000"/>
    <x v="0"/>
  </r>
  <r>
    <n v="7"/>
    <m/>
    <m/>
    <m/>
    <n v="1"/>
    <s v="16257904D"/>
    <s v="Zuriñe Vigalondo Otxoa de Txintxetru"/>
    <x v="0"/>
    <x v="1"/>
    <n v="1500"/>
    <n v="750"/>
    <m/>
    <x v="0"/>
  </r>
  <r>
    <n v="8"/>
    <m/>
    <m/>
    <m/>
    <n v="1"/>
    <s v="44670987L"/>
    <s v="Mª Teresa Ramos Sáez de Ojer"/>
    <x v="0"/>
    <x v="1"/>
    <n v="1500"/>
    <n v="750"/>
    <m/>
    <x v="0"/>
  </r>
  <r>
    <n v="9"/>
    <m/>
    <m/>
    <m/>
    <n v="1"/>
    <s v="72751465G"/>
    <s v="Maitane Beltrán de Guevara Vigalondo"/>
    <x v="0"/>
    <x v="1"/>
    <n v="1500"/>
    <n v="750"/>
    <m/>
    <x v="0"/>
  </r>
  <r>
    <n v="10"/>
    <m/>
    <m/>
    <m/>
    <n v="1"/>
    <s v="30553745Q"/>
    <s v="José Ramón Lartitegui Sebastian"/>
    <x v="0"/>
    <x v="1"/>
    <n v="1500"/>
    <n v="750"/>
    <m/>
    <x v="0"/>
  </r>
  <r>
    <n v="11"/>
    <m/>
    <m/>
    <m/>
    <n v="1"/>
    <s v="44681500K"/>
    <s v="Rakel Frutos Alonso"/>
    <x v="0"/>
    <x v="1"/>
    <n v="1500"/>
    <n v="750"/>
    <m/>
    <x v="0"/>
  </r>
  <r>
    <n v="12"/>
    <m/>
    <m/>
    <m/>
    <n v="1"/>
    <s v="72722794Z"/>
    <s v="David Brea Amurrio"/>
    <x v="0"/>
    <x v="1"/>
    <n v="1500"/>
    <n v="750"/>
    <m/>
    <x v="0"/>
  </r>
  <r>
    <n v="13"/>
    <m/>
    <m/>
    <m/>
    <n v="1"/>
    <s v="72734243D"/>
    <s v="Ander Salsamendi Arbizu"/>
    <x v="0"/>
    <x v="1"/>
    <n v="1500"/>
    <n v="750"/>
    <m/>
    <x v="0"/>
  </r>
  <r>
    <n v="14"/>
    <m/>
    <m/>
    <m/>
    <n v="1"/>
    <s v="71298398P"/>
    <s v="María Neila Mediavilla "/>
    <x v="0"/>
    <x v="1"/>
    <n v="1500"/>
    <n v="750"/>
    <m/>
    <x v="0"/>
  </r>
  <r>
    <n v="15"/>
    <m/>
    <m/>
    <m/>
    <n v="1"/>
    <s v="72576461F"/>
    <s v="Izate Etxebarria Lafita"/>
    <x v="0"/>
    <x v="1"/>
    <n v="1500"/>
    <n v="750"/>
    <m/>
    <x v="0"/>
  </r>
  <r>
    <n v="16"/>
    <m/>
    <m/>
    <m/>
    <n v="1"/>
    <s v="72747597T"/>
    <s v="Imanol Larrea Díaz de Arcaya"/>
    <x v="0"/>
    <x v="1"/>
    <n v="1500"/>
    <n v="750"/>
    <m/>
    <x v="0"/>
  </r>
  <r>
    <n v="17"/>
    <m/>
    <m/>
    <m/>
    <n v="1"/>
    <s v="16301039L"/>
    <s v="Jesús Gómez Muro"/>
    <x v="0"/>
    <x v="1"/>
    <n v="1500"/>
    <n v="750"/>
    <m/>
    <x v="0"/>
  </r>
  <r>
    <n v="18"/>
    <m/>
    <m/>
    <m/>
    <n v="1"/>
    <s v="44682575S"/>
    <s v="Josu Martínez Martínez"/>
    <x v="0"/>
    <x v="1"/>
    <n v="1500"/>
    <n v="750"/>
    <m/>
    <x v="0"/>
  </r>
  <r>
    <n v="19"/>
    <m/>
    <m/>
    <m/>
    <n v="1"/>
    <s v="72784839M"/>
    <s v="Pilar Gutierrez Barco"/>
    <x v="0"/>
    <x v="1"/>
    <n v="1500"/>
    <n v="750"/>
    <m/>
    <x v="0"/>
  </r>
  <r>
    <n v="20"/>
    <m/>
    <m/>
    <m/>
    <n v="1"/>
    <s v="16297261J"/>
    <s v="Mª Angeles Acedo Rosado"/>
    <x v="0"/>
    <x v="1"/>
    <n v="1500"/>
    <n v="750"/>
    <m/>
    <x v="0"/>
  </r>
  <r>
    <n v="21"/>
    <m/>
    <m/>
    <m/>
    <n v="1"/>
    <s v="72721601V"/>
    <s v="Begoña Acedo Rosado"/>
    <x v="0"/>
    <x v="1"/>
    <n v="1500"/>
    <n v="750"/>
    <m/>
    <x v="0"/>
  </r>
  <r>
    <n v="22"/>
    <m/>
    <m/>
    <m/>
    <n v="1"/>
    <s v="72743309J"/>
    <s v="Virginia Acedo Rosado"/>
    <x v="0"/>
    <x v="1"/>
    <n v="1500"/>
    <n v="750"/>
    <m/>
    <x v="0"/>
  </r>
  <r>
    <n v="23"/>
    <m/>
    <n v="1"/>
    <m/>
    <m/>
    <s v="13304919-V"/>
    <s v="Montse Perez Vilató"/>
    <x v="1"/>
    <x v="0"/>
    <n v="1500"/>
    <m/>
    <n v="1500"/>
    <x v="0"/>
  </r>
  <r>
    <n v="24"/>
    <m/>
    <n v="1"/>
    <m/>
    <m/>
    <s v="78927291-P"/>
    <s v="Unai Pina Cerecinos"/>
    <x v="1"/>
    <x v="0"/>
    <n v="1500"/>
    <m/>
    <n v="1500"/>
    <x v="0"/>
  </r>
  <r>
    <n v="25"/>
    <m/>
    <m/>
    <m/>
    <n v="1"/>
    <s v="72736188-E"/>
    <s v="Jorge Robledo Saenz"/>
    <x v="1"/>
    <x v="1"/>
    <n v="1500"/>
    <n v="750"/>
    <m/>
    <x v="0"/>
  </r>
  <r>
    <n v="26"/>
    <m/>
    <m/>
    <m/>
    <n v="1"/>
    <s v="16256871-B"/>
    <s v="Juan Jose Angulo Ruilópez"/>
    <x v="1"/>
    <x v="1"/>
    <n v="1500"/>
    <n v="750"/>
    <m/>
    <x v="0"/>
  </r>
  <r>
    <n v="27"/>
    <m/>
    <n v="1"/>
    <m/>
    <m/>
    <s v="71.875.587  N"/>
    <s v="Julia Gonzales Ariza"/>
    <x v="2"/>
    <x v="0"/>
    <n v="1500"/>
    <m/>
    <n v="1500"/>
    <x v="0"/>
  </r>
  <r>
    <n v="28"/>
    <m/>
    <n v="1"/>
    <m/>
    <m/>
    <s v="16.603.810 H"/>
    <s v="Vicente Torrecilla Peña"/>
    <x v="2"/>
    <x v="0"/>
    <n v="1500"/>
    <m/>
    <n v="1500"/>
    <x v="0"/>
  </r>
  <r>
    <n v="29"/>
    <n v="1"/>
    <m/>
    <m/>
    <m/>
    <s v="44 688 999 E"/>
    <s v="Eneko Rodrigues Perez"/>
    <x v="2"/>
    <x v="0"/>
    <n v="2000"/>
    <m/>
    <n v="2000"/>
    <x v="0"/>
  </r>
  <r>
    <n v="30"/>
    <m/>
    <m/>
    <m/>
    <n v="1"/>
    <s v="30 662 543 R"/>
    <s v="Aitziber Durana Menoyo"/>
    <x v="2"/>
    <x v="1"/>
    <n v="1500"/>
    <n v="750"/>
    <m/>
    <x v="0"/>
  </r>
  <r>
    <n v="31"/>
    <m/>
    <n v="1"/>
    <m/>
    <m/>
    <s v="29 033 869 A"/>
    <s v="Mirian Ainhoa Bengoetzea Azaola"/>
    <x v="2"/>
    <x v="0"/>
    <n v="1500"/>
    <m/>
    <n v="1500"/>
    <x v="0"/>
  </r>
  <r>
    <n v="32"/>
    <n v="1"/>
    <m/>
    <m/>
    <m/>
    <s v="44 689 917 C"/>
    <s v="June Jimenez Piedra"/>
    <x v="2"/>
    <x v="0"/>
    <n v="2000"/>
    <m/>
    <n v="2000"/>
    <x v="0"/>
  </r>
  <r>
    <n v="33"/>
    <n v="1"/>
    <m/>
    <m/>
    <m/>
    <s v="44 688 928 C"/>
    <s v="Agurtzane Perez Esnarriaga"/>
    <x v="2"/>
    <x v="0"/>
    <n v="2000"/>
    <m/>
    <n v="2000"/>
    <x v="0"/>
  </r>
  <r>
    <n v="34"/>
    <m/>
    <n v="1"/>
    <m/>
    <m/>
    <s v="78 881 226  N"/>
    <s v="Santiago Villanueva Alonso"/>
    <x v="2"/>
    <x v="0"/>
    <n v="1500"/>
    <m/>
    <n v="1500"/>
    <x v="0"/>
  </r>
  <r>
    <n v="35"/>
    <m/>
    <m/>
    <m/>
    <n v="1"/>
    <s v="29 033 728 T"/>
    <s v="Luis Santos Trillo"/>
    <x v="2"/>
    <x v="1"/>
    <n v="1500"/>
    <n v="750"/>
    <m/>
    <x v="0"/>
  </r>
  <r>
    <n v="36"/>
    <m/>
    <m/>
    <m/>
    <n v="1"/>
    <s v="30 655 159 T"/>
    <s v="Miren Egurne Pereiro Murias"/>
    <x v="2"/>
    <x v="1"/>
    <n v="1500"/>
    <n v="750"/>
    <m/>
    <x v="0"/>
  </r>
  <r>
    <n v="37"/>
    <m/>
    <m/>
    <m/>
    <n v="1"/>
    <s v="22 722 233 G"/>
    <s v="José Armando Corcuera Barrón"/>
    <x v="2"/>
    <x v="1"/>
    <n v="1500"/>
    <n v="750"/>
    <m/>
    <x v="0"/>
  </r>
  <r>
    <n v="38"/>
    <m/>
    <m/>
    <m/>
    <n v="1"/>
    <s v="44 688 509 S"/>
    <s v="Eneko Trueba Escandon"/>
    <x v="2"/>
    <x v="1"/>
    <n v="1500"/>
    <n v="750"/>
    <m/>
    <x v="0"/>
  </r>
  <r>
    <n v="39"/>
    <m/>
    <m/>
    <m/>
    <n v="1"/>
    <s v="14 258 558 F"/>
    <s v="Iñigo Ugarte Barbara"/>
    <x v="2"/>
    <x v="1"/>
    <n v="1500"/>
    <n v="750"/>
    <m/>
    <x v="0"/>
  </r>
  <r>
    <n v="40"/>
    <m/>
    <m/>
    <m/>
    <n v="1"/>
    <s v="30 612 538 K"/>
    <s v="Alberto Navarro Rodriguez"/>
    <x v="2"/>
    <x v="1"/>
    <n v="1500"/>
    <n v="750"/>
    <m/>
    <x v="0"/>
  </r>
  <r>
    <n v="41"/>
    <m/>
    <n v="1"/>
    <m/>
    <m/>
    <s v="16291919F"/>
    <s v="MIGUEL ANGEL FERNANDEZ GONZALEZ"/>
    <x v="3"/>
    <x v="0"/>
    <n v="1500"/>
    <m/>
    <n v="1500"/>
    <x v="0"/>
  </r>
  <r>
    <n v="42"/>
    <m/>
    <n v="1"/>
    <m/>
    <m/>
    <s v="16575045A"/>
    <s v="JULIO MARRODAN OLAZAGOITIA"/>
    <x v="3"/>
    <x v="0"/>
    <n v="1500"/>
    <m/>
    <n v="1500"/>
    <x v="0"/>
  </r>
  <r>
    <n v="43"/>
    <m/>
    <m/>
    <m/>
    <n v="1"/>
    <s v="16541351G"/>
    <s v="JESUS ANDOLLO RUIZ ESQUIDE"/>
    <x v="3"/>
    <x v="1"/>
    <n v="1500"/>
    <n v="750"/>
    <m/>
    <x v="0"/>
  </r>
  <r>
    <n v="44"/>
    <m/>
    <m/>
    <m/>
    <n v="1"/>
    <s v="16077088L"/>
    <s v="AMAIA GOMEZ MARZABAL"/>
    <x v="4"/>
    <x v="1"/>
    <n v="1500"/>
    <n v="750"/>
    <m/>
    <x v="0"/>
  </r>
  <r>
    <n v="45"/>
    <m/>
    <n v="1"/>
    <m/>
    <m/>
    <s v="X6235733L"/>
    <s v="SAMIA EL BOUTAHERI"/>
    <x v="4"/>
    <x v="0"/>
    <n v="1500"/>
    <m/>
    <n v="1500"/>
    <x v="0"/>
  </r>
  <r>
    <n v="46"/>
    <m/>
    <n v="1"/>
    <m/>
    <m/>
    <s v="16282549K"/>
    <s v="MANUEL GARCIA GONZALEZ"/>
    <x v="4"/>
    <x v="0"/>
    <n v="1500"/>
    <m/>
    <n v="1500"/>
    <x v="0"/>
  </r>
  <r>
    <n v="47"/>
    <m/>
    <m/>
    <m/>
    <n v="1"/>
    <s v="72715656-Y"/>
    <s v="Iñaki Fernandez Urruche"/>
    <x v="4"/>
    <x v="1"/>
    <n v="1500"/>
    <n v="750"/>
    <m/>
    <x v="0"/>
  </r>
  <r>
    <n v="48"/>
    <m/>
    <n v="1"/>
    <m/>
    <m/>
    <s v="44673240-H"/>
    <s v="Aitziber Pérez Pinedo"/>
    <x v="4"/>
    <x v="0"/>
    <n v="1500"/>
    <m/>
    <n v="1500"/>
    <x v="0"/>
  </r>
  <r>
    <n v="49"/>
    <m/>
    <n v="1"/>
    <m/>
    <m/>
    <s v="16283578-S"/>
    <s v="EstIbaliz Ugarte Lopez de Arcaute"/>
    <x v="4"/>
    <x v="0"/>
    <n v="1500"/>
    <m/>
    <n v="1500"/>
    <x v="0"/>
  </r>
  <r>
    <n v="50"/>
    <m/>
    <n v="1"/>
    <m/>
    <m/>
    <s v="72446805w"/>
    <s v="MARGARITA PESOS IÑIGUEZ"/>
    <x v="5"/>
    <x v="0"/>
    <n v="1500"/>
    <m/>
    <n v="1500"/>
    <x v="0"/>
  </r>
  <r>
    <n v="51"/>
    <m/>
    <n v="1"/>
    <m/>
    <m/>
    <s v="44672734H"/>
    <s v="JUAN CARLOS APODAKA GIL"/>
    <x v="5"/>
    <x v="0"/>
    <n v="1500"/>
    <m/>
    <n v="1500"/>
    <x v="0"/>
  </r>
  <r>
    <n v="52"/>
    <m/>
    <n v="1"/>
    <m/>
    <m/>
    <s v="30.675.684D"/>
    <s v="Jesús Miguel Mosquera Gutiérrez"/>
    <x v="6"/>
    <x v="0"/>
    <n v="1500"/>
    <m/>
    <n v="1500"/>
    <x v="1"/>
  </r>
  <r>
    <n v="53"/>
    <m/>
    <n v="1"/>
    <m/>
    <m/>
    <s v="14.597.116M"/>
    <s v="Jesús Angel Gorostiaga Eguskiza"/>
    <x v="6"/>
    <x v="0"/>
    <n v="1500"/>
    <m/>
    <n v="1500"/>
    <x v="1"/>
  </r>
  <r>
    <n v="54"/>
    <m/>
    <m/>
    <m/>
    <n v="1"/>
    <s v="45669614D"/>
    <s v="Maite López de Aguileta Benito"/>
    <x v="6"/>
    <x v="1"/>
    <n v="1500"/>
    <n v="750"/>
    <m/>
    <x v="1"/>
  </r>
  <r>
    <n v="55"/>
    <n v="1"/>
    <m/>
    <m/>
    <m/>
    <s v="72319742Z"/>
    <s v="EIDER ONDOVILLA VELADO"/>
    <x v="7"/>
    <x v="0"/>
    <n v="2000"/>
    <m/>
    <n v="2000"/>
    <x v="1"/>
  </r>
  <r>
    <n v="56"/>
    <m/>
    <n v="1"/>
    <m/>
    <m/>
    <s v="78920046P"/>
    <s v="ISAAC PEREZ PEREIRA"/>
    <x v="7"/>
    <x v="0"/>
    <n v="1500"/>
    <m/>
    <n v="1500"/>
    <x v="1"/>
  </r>
  <r>
    <n v="57"/>
    <m/>
    <m/>
    <m/>
    <n v="1"/>
    <s v="78889249P"/>
    <s v="SERGIO BALBAS VINIEGRA"/>
    <x v="7"/>
    <x v="1"/>
    <n v="1500"/>
    <n v="750"/>
    <m/>
    <x v="1"/>
  </r>
  <r>
    <n v="58"/>
    <n v="1"/>
    <m/>
    <m/>
    <m/>
    <s v="72578355S"/>
    <s v="NAGORE RUIDO FUENTES"/>
    <x v="8"/>
    <x v="0"/>
    <n v="2000"/>
    <m/>
    <n v="2000"/>
    <x v="1"/>
  </r>
  <r>
    <n v="59"/>
    <n v="1"/>
    <m/>
    <m/>
    <m/>
    <s v="44346544Z"/>
    <s v="NATALIA NOVOA SOTELO"/>
    <x v="8"/>
    <x v="0"/>
    <n v="2000"/>
    <m/>
    <n v="2000"/>
    <x v="1"/>
  </r>
  <r>
    <n v="60"/>
    <n v="1"/>
    <m/>
    <m/>
    <m/>
    <s v="44348597C"/>
    <s v="AINHOA PORTUGAL ALIENDE"/>
    <x v="8"/>
    <x v="0"/>
    <n v="2000"/>
    <m/>
    <n v="2000"/>
    <x v="1"/>
  </r>
  <r>
    <n v="61"/>
    <n v="1"/>
    <m/>
    <m/>
    <m/>
    <s v="Y2710081M"/>
    <s v="EDELBERTO ELIGIO GUILLET ACOSTA"/>
    <x v="8"/>
    <x v="0"/>
    <n v="2000"/>
    <m/>
    <n v="2000"/>
    <x v="1"/>
  </r>
  <r>
    <n v="62"/>
    <m/>
    <n v="1"/>
    <m/>
    <m/>
    <s v="44172801J"/>
    <s v="ANNUR RIOJA GONZALEZ"/>
    <x v="8"/>
    <x v="0"/>
    <n v="1500"/>
    <m/>
    <n v="1500"/>
    <x v="1"/>
  </r>
  <r>
    <n v="63"/>
    <m/>
    <m/>
    <n v="1"/>
    <m/>
    <s v="44341765L"/>
    <s v="ANDER DIEZ SAEZ"/>
    <x v="8"/>
    <x v="1"/>
    <n v="2000"/>
    <n v="1000"/>
    <m/>
    <x v="1"/>
  </r>
  <r>
    <n v="64"/>
    <m/>
    <m/>
    <n v="1"/>
    <m/>
    <s v="45167150A"/>
    <s v="CRISTINA FERNANDEZ PASCUAL"/>
    <x v="8"/>
    <x v="1"/>
    <n v="2000"/>
    <n v="1000"/>
    <m/>
    <x v="1"/>
  </r>
  <r>
    <n v="65"/>
    <m/>
    <m/>
    <n v="1"/>
    <m/>
    <s v="44349972S"/>
    <s v="XABIER VADILLO GUTIERREZ"/>
    <x v="8"/>
    <x v="1"/>
    <n v="2000"/>
    <n v="1000"/>
    <m/>
    <x v="1"/>
  </r>
  <r>
    <n v="66"/>
    <m/>
    <m/>
    <n v="1"/>
    <m/>
    <s v="44344295L"/>
    <s v="JOSEBA ARGINZONIZ ALCOBA"/>
    <x v="8"/>
    <x v="1"/>
    <n v="2000"/>
    <n v="1000"/>
    <m/>
    <x v="1"/>
  </r>
  <r>
    <n v="67"/>
    <m/>
    <m/>
    <m/>
    <n v="1"/>
    <s v="72582959L"/>
    <s v="AITOR OTEIZA TRUEBA"/>
    <x v="8"/>
    <x v="1"/>
    <n v="1500"/>
    <n v="750"/>
    <m/>
    <x v="1"/>
  </r>
  <r>
    <n v="68"/>
    <n v="1"/>
    <m/>
    <m/>
    <m/>
    <s v="16088872G"/>
    <s v="Amaia Fernandez Allende"/>
    <x v="9"/>
    <x v="0"/>
    <n v="2000"/>
    <m/>
    <n v="2000"/>
    <x v="1"/>
  </r>
  <r>
    <n v="69"/>
    <n v="1"/>
    <m/>
    <m/>
    <m/>
    <s v="78939247G"/>
    <s v="Miriam Azreen Shamsudin Boulandier"/>
    <x v="9"/>
    <x v="0"/>
    <n v="2000"/>
    <m/>
    <n v="2000"/>
    <x v="1"/>
  </r>
  <r>
    <n v="70"/>
    <n v="1"/>
    <m/>
    <m/>
    <m/>
    <s v="45892226G"/>
    <s v="Sarai Agustín Muñoz"/>
    <x v="9"/>
    <x v="0"/>
    <n v="2000"/>
    <m/>
    <n v="2000"/>
    <x v="1"/>
  </r>
  <r>
    <n v="71"/>
    <n v="1"/>
    <m/>
    <m/>
    <m/>
    <s v="16083835G"/>
    <s v="Irati González Puertas"/>
    <x v="9"/>
    <x v="0"/>
    <n v="2000"/>
    <m/>
    <n v="2000"/>
    <x v="1"/>
  </r>
  <r>
    <n v="72"/>
    <n v="1"/>
    <m/>
    <m/>
    <m/>
    <s v="72735569R"/>
    <s v="Ane Galera Etxeberria"/>
    <x v="9"/>
    <x v="0"/>
    <n v="2000"/>
    <m/>
    <n v="2000"/>
    <x v="1"/>
  </r>
  <r>
    <n v="73"/>
    <n v="1"/>
    <m/>
    <m/>
    <m/>
    <s v="79116952B"/>
    <s v="Álvaro Treviño Anacabe"/>
    <x v="9"/>
    <x v="0"/>
    <n v="2000"/>
    <m/>
    <n v="2000"/>
    <x v="1"/>
  </r>
  <r>
    <n v="74"/>
    <n v="1"/>
    <m/>
    <m/>
    <m/>
    <s v="79002332T"/>
    <s v="Javier Martín Baniandrés"/>
    <x v="9"/>
    <x v="0"/>
    <n v="2000"/>
    <m/>
    <n v="2000"/>
    <x v="1"/>
  </r>
  <r>
    <n v="75"/>
    <m/>
    <n v="1"/>
    <m/>
    <m/>
    <s v="14613313X"/>
    <s v="Leire Ullibarri Bilbao"/>
    <x v="9"/>
    <x v="0"/>
    <n v="1500"/>
    <m/>
    <n v="1500"/>
    <x v="1"/>
  </r>
  <r>
    <n v="76"/>
    <m/>
    <n v="1"/>
    <m/>
    <m/>
    <s v="14252060H"/>
    <s v="Maria Yolanda Lucas Ahedo"/>
    <x v="9"/>
    <x v="0"/>
    <n v="1500"/>
    <m/>
    <n v="1500"/>
    <x v="1"/>
  </r>
  <r>
    <n v="77"/>
    <m/>
    <n v="1"/>
    <m/>
    <m/>
    <s v="20186067W"/>
    <s v="Jose María Gonzalez Allende"/>
    <x v="9"/>
    <x v="0"/>
    <n v="1500"/>
    <m/>
    <n v="1500"/>
    <x v="1"/>
  </r>
  <r>
    <n v="78"/>
    <m/>
    <n v="1"/>
    <m/>
    <m/>
    <s v="29036885Y"/>
    <s v="Begoña Rivas Ayude"/>
    <x v="9"/>
    <x v="0"/>
    <n v="1500"/>
    <m/>
    <n v="1500"/>
    <x v="1"/>
  </r>
  <r>
    <n v="79"/>
    <m/>
    <n v="1"/>
    <m/>
    <m/>
    <s v="30632863Z"/>
    <s v="Ruth Fernandez Duque"/>
    <x v="9"/>
    <x v="0"/>
    <n v="1500"/>
    <m/>
    <n v="1500"/>
    <x v="1"/>
  </r>
  <r>
    <n v="80"/>
    <m/>
    <n v="1"/>
    <m/>
    <m/>
    <s v="11922916S"/>
    <s v="Amaia Rodríguez Florez"/>
    <x v="9"/>
    <x v="0"/>
    <n v="1500"/>
    <m/>
    <n v="1500"/>
    <x v="1"/>
  </r>
  <r>
    <n v="81"/>
    <m/>
    <n v="1"/>
    <m/>
    <m/>
    <s v="16066573S"/>
    <s v="Jon Hilario Oña"/>
    <x v="9"/>
    <x v="0"/>
    <n v="1500"/>
    <m/>
    <n v="1500"/>
    <x v="1"/>
  </r>
  <r>
    <n v="82"/>
    <m/>
    <m/>
    <m/>
    <n v="1"/>
    <s v="16087328R"/>
    <s v="Iñigo Lopez Basozabal"/>
    <x v="9"/>
    <x v="1"/>
    <n v="1500"/>
    <n v="750"/>
    <m/>
    <x v="1"/>
  </r>
  <r>
    <n v="83"/>
    <m/>
    <m/>
    <m/>
    <n v="1"/>
    <s v="14610875X"/>
    <s v="Pedro María Orue Arteagoitia"/>
    <x v="9"/>
    <x v="1"/>
    <n v="1500"/>
    <n v="750"/>
    <m/>
    <x v="1"/>
  </r>
  <r>
    <n v="84"/>
    <m/>
    <m/>
    <m/>
    <n v="1"/>
    <s v="72396449Q"/>
    <s v="Egoitz Unanue García"/>
    <x v="9"/>
    <x v="1"/>
    <n v="1500"/>
    <n v="750"/>
    <m/>
    <x v="1"/>
  </r>
  <r>
    <n v="85"/>
    <m/>
    <m/>
    <m/>
    <n v="1"/>
    <s v="041895517K"/>
    <s v="Aida Alexandra Gonzalez Rodriguez"/>
    <x v="9"/>
    <x v="1"/>
    <n v="1500"/>
    <n v="750"/>
    <m/>
    <x v="1"/>
  </r>
  <r>
    <n v="86"/>
    <m/>
    <m/>
    <m/>
    <n v="1"/>
    <s v="16045759Q"/>
    <s v="María Isabel García Gonzalez"/>
    <x v="9"/>
    <x v="1"/>
    <n v="1500"/>
    <n v="750"/>
    <m/>
    <x v="1"/>
  </r>
  <r>
    <n v="87"/>
    <n v="1"/>
    <m/>
    <m/>
    <m/>
    <s v="16090457W"/>
    <s v="Javier Fernandez Goiriena"/>
    <x v="10"/>
    <x v="0"/>
    <n v="2000"/>
    <m/>
    <n v="2000"/>
    <x v="1"/>
  </r>
  <r>
    <n v="88"/>
    <m/>
    <n v="1"/>
    <m/>
    <m/>
    <s v="79178009A"/>
    <s v="Cesar Augusto Txabarria Tuñón"/>
    <x v="10"/>
    <x v="0"/>
    <n v="1500"/>
    <m/>
    <n v="1500"/>
    <x v="1"/>
  </r>
  <r>
    <n v="89"/>
    <m/>
    <m/>
    <n v="1"/>
    <m/>
    <s v="78942356P"/>
    <s v="Julen Iriarte Elorduy"/>
    <x v="10"/>
    <x v="1"/>
    <n v="2000"/>
    <n v="1000"/>
    <m/>
    <x v="1"/>
  </r>
  <r>
    <n v="90"/>
    <m/>
    <m/>
    <m/>
    <n v="1"/>
    <s v="78940872L"/>
    <s v="Amaya Parada Montes"/>
    <x v="10"/>
    <x v="1"/>
    <n v="1500"/>
    <n v="750"/>
    <m/>
    <x v="1"/>
  </r>
  <r>
    <n v="91"/>
    <m/>
    <m/>
    <m/>
    <n v="1"/>
    <s v="16073074F"/>
    <s v="Arkaitz Costales Presa"/>
    <x v="10"/>
    <x v="1"/>
    <n v="1500"/>
    <n v="750"/>
    <m/>
    <x v="1"/>
  </r>
  <r>
    <n v="92"/>
    <n v="1"/>
    <m/>
    <m/>
    <m/>
    <s v="45817296P"/>
    <s v="JANIS LÓPEZ FERNÁNDEZ"/>
    <x v="11"/>
    <x v="0"/>
    <n v="2000"/>
    <m/>
    <n v="2000"/>
    <x v="1"/>
  </r>
  <r>
    <n v="93"/>
    <n v="1"/>
    <m/>
    <m/>
    <m/>
    <s v="45821499W"/>
    <s v="IKER GONZÁLEZ RUBIAS"/>
    <x v="11"/>
    <x v="0"/>
    <n v="2000"/>
    <m/>
    <n v="2000"/>
    <x v="1"/>
  </r>
  <r>
    <n v="94"/>
    <m/>
    <n v="1"/>
    <m/>
    <m/>
    <s v="45894254P"/>
    <s v="OLGA LUCÍA OSPINA SERRANO"/>
    <x v="11"/>
    <x v="0"/>
    <n v="1500"/>
    <m/>
    <n v="1500"/>
    <x v="1"/>
  </r>
  <r>
    <n v="95"/>
    <m/>
    <n v="1"/>
    <m/>
    <m/>
    <s v="44977428P"/>
    <s v="FERNANDO LOREIDO DEL CAMPO"/>
    <x v="11"/>
    <x v="0"/>
    <n v="1500"/>
    <m/>
    <n v="1500"/>
    <x v="1"/>
  </r>
  <r>
    <n v="96"/>
    <m/>
    <n v="1"/>
    <m/>
    <m/>
    <s v="16044913K"/>
    <s v="IGONE ELCOROARISTIZABAL BUJEDO"/>
    <x v="11"/>
    <x v="0"/>
    <n v="1500"/>
    <m/>
    <n v="1500"/>
    <x v="1"/>
  </r>
  <r>
    <n v="97"/>
    <m/>
    <n v="1"/>
    <m/>
    <m/>
    <s v="22707608F"/>
    <s v="MARÍA CRUZ CASTELLANOS DE LA FUENTE"/>
    <x v="11"/>
    <x v="0"/>
    <n v="1500"/>
    <m/>
    <n v="1500"/>
    <x v="1"/>
  </r>
  <r>
    <n v="98"/>
    <m/>
    <m/>
    <n v="1"/>
    <m/>
    <s v="45819539C"/>
    <s v="MAKEL PERISES GARCÍA"/>
    <x v="11"/>
    <x v="1"/>
    <n v="2000"/>
    <n v="1000"/>
    <m/>
    <x v="1"/>
  </r>
  <r>
    <n v="99"/>
    <m/>
    <m/>
    <m/>
    <n v="1"/>
    <s v="11926988Q"/>
    <s v="TOMÁS PINEDO TRAPERO"/>
    <x v="11"/>
    <x v="1"/>
    <n v="1500"/>
    <n v="750"/>
    <m/>
    <x v="1"/>
  </r>
  <r>
    <n v="100"/>
    <m/>
    <m/>
    <m/>
    <n v="1"/>
    <s v="22717829Q"/>
    <s v="FRANCISCO JAVIER PEREA ARAMENDI"/>
    <x v="11"/>
    <x v="1"/>
    <n v="1500"/>
    <n v="750"/>
    <m/>
    <x v="1"/>
  </r>
  <r>
    <n v="101"/>
    <m/>
    <m/>
    <m/>
    <n v="1"/>
    <s v="20186465D"/>
    <s v="JANIRE GARAY PINEDA"/>
    <x v="11"/>
    <x v="1"/>
    <n v="1500"/>
    <n v="750"/>
    <m/>
    <x v="1"/>
  </r>
  <r>
    <n v="102"/>
    <m/>
    <m/>
    <m/>
    <n v="1"/>
    <s v="11930643Z"/>
    <s v="ILUMINADA DE LA HOZ FERNÁNDEZ"/>
    <x v="11"/>
    <x v="1"/>
    <n v="1500"/>
    <n v="750"/>
    <m/>
    <x v="1"/>
  </r>
  <r>
    <n v="103"/>
    <m/>
    <m/>
    <m/>
    <n v="1"/>
    <s v="20170625Q"/>
    <s v="AMAIA EGEA DE LA TORRE"/>
    <x v="11"/>
    <x v="1"/>
    <n v="1500"/>
    <n v="750"/>
    <m/>
    <x v="1"/>
  </r>
  <r>
    <n v="104"/>
    <m/>
    <m/>
    <m/>
    <n v="1"/>
    <s v="78932532M"/>
    <s v="GUILLERMO SEBASTIÁN PÉREZ BARRAGÁN"/>
    <x v="11"/>
    <x v="1"/>
    <n v="1500"/>
    <n v="750"/>
    <m/>
    <x v="1"/>
  </r>
  <r>
    <n v="105"/>
    <m/>
    <n v="1"/>
    <m/>
    <m/>
    <s v="22753941H"/>
    <s v="SONIA GUARDADO GARCIA"/>
    <x v="12"/>
    <x v="0"/>
    <n v="1500"/>
    <m/>
    <n v="1500"/>
    <x v="1"/>
  </r>
  <r>
    <n v="106"/>
    <m/>
    <n v="1"/>
    <m/>
    <m/>
    <s v="20182509D"/>
    <s v="JOSEBA IMANOL MARTIN RUBIO"/>
    <x v="12"/>
    <x v="0"/>
    <n v="1500"/>
    <m/>
    <n v="1500"/>
    <x v="1"/>
  </r>
  <r>
    <n v="107"/>
    <m/>
    <n v="1"/>
    <m/>
    <m/>
    <s v="14960036P"/>
    <s v="CARLOS ALBEIRA RUIZ"/>
    <x v="12"/>
    <x v="0"/>
    <n v="1500"/>
    <m/>
    <n v="1500"/>
    <x v="1"/>
  </r>
  <r>
    <n v="108"/>
    <m/>
    <m/>
    <m/>
    <n v="1"/>
    <s v="45815842A"/>
    <s v="ALAZNE ZABALLA CARRASCO"/>
    <x v="12"/>
    <x v="1"/>
    <n v="1500"/>
    <n v="750"/>
    <m/>
    <x v="1"/>
  </r>
  <r>
    <n v="109"/>
    <m/>
    <m/>
    <m/>
    <n v="1"/>
    <s v="45824368L"/>
    <s v="SERGIO VILLAHOZ CUETO"/>
    <x v="12"/>
    <x v="1"/>
    <n v="1500"/>
    <n v="750"/>
    <m/>
    <x v="1"/>
  </r>
  <r>
    <n v="110"/>
    <m/>
    <m/>
    <m/>
    <n v="1"/>
    <s v="11922971R"/>
    <s v="MARIA PILAR PENA IGLESIAS"/>
    <x v="12"/>
    <x v="1"/>
    <n v="1500"/>
    <n v="750"/>
    <m/>
    <x v="1"/>
  </r>
  <r>
    <n v="111"/>
    <m/>
    <m/>
    <m/>
    <n v="1"/>
    <s v="11916407S"/>
    <s v="ANGEL ALMARAZ ESTEBAN"/>
    <x v="12"/>
    <x v="1"/>
    <n v="1500"/>
    <n v="750"/>
    <m/>
    <x v="1"/>
  </r>
  <r>
    <n v="112"/>
    <m/>
    <n v="1"/>
    <m/>
    <m/>
    <s v="29.036.346-L"/>
    <s v="Eusebio Sacristán Rojas"/>
    <x v="13"/>
    <x v="0"/>
    <n v="1500"/>
    <m/>
    <n v="1500"/>
    <x v="1"/>
  </r>
  <r>
    <n v="113"/>
    <m/>
    <n v="1"/>
    <m/>
    <m/>
    <s v="44.970.782-D"/>
    <s v="Jon Pérez Herranz"/>
    <x v="13"/>
    <x v="0"/>
    <n v="1500"/>
    <m/>
    <n v="1500"/>
    <x v="1"/>
  </r>
  <r>
    <n v="114"/>
    <n v="1"/>
    <m/>
    <m/>
    <m/>
    <s v="16093421E"/>
    <s v="Jon Azkorra Cobelas"/>
    <x v="14"/>
    <x v="0"/>
    <n v="2000"/>
    <m/>
    <n v="2000"/>
    <x v="1"/>
  </r>
  <r>
    <n v="115"/>
    <n v="1"/>
    <m/>
    <m/>
    <m/>
    <s v="78950157N"/>
    <s v="Mikel Secada Martínez"/>
    <x v="14"/>
    <x v="0"/>
    <n v="2000"/>
    <m/>
    <n v="2000"/>
    <x v="1"/>
  </r>
  <r>
    <n v="116"/>
    <n v="1"/>
    <m/>
    <m/>
    <m/>
    <s v="72539600S"/>
    <s v="Adrián Perea Ozkoiri"/>
    <x v="14"/>
    <x v="0"/>
    <n v="2000"/>
    <m/>
    <n v="2000"/>
    <x v="1"/>
  </r>
  <r>
    <n v="117"/>
    <n v="1"/>
    <m/>
    <m/>
    <m/>
    <s v="16099247Y"/>
    <s v="Mikel Azkorra Cobelas"/>
    <x v="14"/>
    <x v="0"/>
    <n v="2000"/>
    <m/>
    <n v="2000"/>
    <x v="1"/>
  </r>
  <r>
    <n v="118"/>
    <n v="1"/>
    <m/>
    <m/>
    <m/>
    <s v="78907241Z"/>
    <s v="Ander Bilbao Escasain"/>
    <x v="14"/>
    <x v="0"/>
    <n v="2000"/>
    <m/>
    <n v="2000"/>
    <x v="1"/>
  </r>
  <r>
    <n v="119"/>
    <n v="1"/>
    <m/>
    <m/>
    <m/>
    <s v="45754453R"/>
    <s v="Unai García Gonzalez"/>
    <x v="14"/>
    <x v="0"/>
    <n v="2000"/>
    <m/>
    <n v="2000"/>
    <x v="1"/>
  </r>
  <r>
    <n v="120"/>
    <n v="1"/>
    <m/>
    <m/>
    <m/>
    <s v="Y1116764J"/>
    <s v="Ivan Rodrigo Verástegui Cuba"/>
    <x v="14"/>
    <x v="0"/>
    <n v="2000"/>
    <m/>
    <n v="2000"/>
    <x v="1"/>
  </r>
  <r>
    <n v="121"/>
    <m/>
    <n v="1"/>
    <m/>
    <m/>
    <s v="30573308Y"/>
    <s v="Ignacio Persona Plaza"/>
    <x v="14"/>
    <x v="0"/>
    <n v="1500"/>
    <m/>
    <n v="1500"/>
    <x v="1"/>
  </r>
  <r>
    <n v="122"/>
    <m/>
    <n v="1"/>
    <m/>
    <m/>
    <s v="78935417S"/>
    <s v="Xabier Antón Marques"/>
    <x v="14"/>
    <x v="0"/>
    <n v="1500"/>
    <m/>
    <n v="1500"/>
    <x v="1"/>
  </r>
  <r>
    <n v="123"/>
    <m/>
    <n v="1"/>
    <m/>
    <m/>
    <s v="14141407E"/>
    <s v="Olga Galiana Gutierrez"/>
    <x v="14"/>
    <x v="0"/>
    <n v="1500"/>
    <m/>
    <n v="1500"/>
    <x v="1"/>
  </r>
  <r>
    <n v="124"/>
    <m/>
    <n v="1"/>
    <m/>
    <m/>
    <s v="30666135M"/>
    <s v="Joana Lara Atxalandabaso"/>
    <x v="14"/>
    <x v="0"/>
    <n v="1500"/>
    <m/>
    <n v="1500"/>
    <x v="1"/>
  </r>
  <r>
    <n v="125"/>
    <m/>
    <n v="1"/>
    <m/>
    <m/>
    <s v="16035453Z"/>
    <s v="Mª Pilar Cobelas Barcena"/>
    <x v="14"/>
    <x v="0"/>
    <n v="1500"/>
    <m/>
    <n v="1500"/>
    <x v="1"/>
  </r>
  <r>
    <n v="126"/>
    <m/>
    <n v="1"/>
    <m/>
    <m/>
    <s v="45678810M"/>
    <s v="Ivan Lopez Elvira"/>
    <x v="14"/>
    <x v="0"/>
    <n v="1500"/>
    <m/>
    <n v="1500"/>
    <x v="1"/>
  </r>
  <r>
    <n v="127"/>
    <m/>
    <n v="1"/>
    <m/>
    <m/>
    <s v="72312355X"/>
    <s v="Ikerne Lopez San Jose"/>
    <x v="14"/>
    <x v="0"/>
    <n v="1500"/>
    <m/>
    <n v="1500"/>
    <x v="1"/>
  </r>
  <r>
    <n v="128"/>
    <m/>
    <n v="1"/>
    <m/>
    <m/>
    <s v="16087418E"/>
    <s v="Borja Arbaiza Díaz"/>
    <x v="14"/>
    <x v="0"/>
    <n v="1500"/>
    <m/>
    <n v="1500"/>
    <x v="1"/>
  </r>
  <r>
    <n v="129"/>
    <m/>
    <m/>
    <m/>
    <n v="1"/>
    <s v="30563922G"/>
    <s v="Maria Rodriguez Erkoreka"/>
    <x v="14"/>
    <x v="1"/>
    <n v="1500"/>
    <n v="750"/>
    <m/>
    <x v="1"/>
  </r>
  <r>
    <n v="130"/>
    <m/>
    <m/>
    <m/>
    <n v="1"/>
    <s v="78930013Q"/>
    <s v="Jon Goikouiria Larrabeiti"/>
    <x v="14"/>
    <x v="1"/>
    <n v="1500"/>
    <n v="750"/>
    <m/>
    <x v="1"/>
  </r>
  <r>
    <n v="131"/>
    <m/>
    <m/>
    <m/>
    <n v="1"/>
    <s v="16084185D"/>
    <s v="Aimar Ruiz Saenz"/>
    <x v="14"/>
    <x v="1"/>
    <n v="1500"/>
    <n v="750"/>
    <m/>
    <x v="1"/>
  </r>
  <r>
    <n v="132"/>
    <m/>
    <m/>
    <m/>
    <n v="1"/>
    <s v="22726941C"/>
    <s v="Maite  Portillo Perez de Heredia"/>
    <x v="14"/>
    <x v="1"/>
    <n v="1500"/>
    <n v="750"/>
    <m/>
    <x v="1"/>
  </r>
  <r>
    <n v="133"/>
    <m/>
    <m/>
    <m/>
    <n v="1"/>
    <s v="72314441A"/>
    <s v="Jessica Salgado Gonzalez"/>
    <x v="14"/>
    <x v="1"/>
    <n v="1500"/>
    <n v="750"/>
    <m/>
    <x v="1"/>
  </r>
  <r>
    <n v="134"/>
    <m/>
    <m/>
    <m/>
    <n v="1"/>
    <s v="78885124T"/>
    <s v="Unai Gonzalez de Langarika"/>
    <x v="14"/>
    <x v="1"/>
    <n v="1500"/>
    <n v="750"/>
    <m/>
    <x v="1"/>
  </r>
  <r>
    <n v="135"/>
    <m/>
    <m/>
    <m/>
    <n v="1"/>
    <s v="50742492F"/>
    <s v="Julen Barrio González"/>
    <x v="14"/>
    <x v="1"/>
    <n v="1500"/>
    <n v="750"/>
    <m/>
    <x v="1"/>
  </r>
  <r>
    <n v="136"/>
    <m/>
    <m/>
    <m/>
    <n v="1"/>
    <s v="30679779X"/>
    <s v="Sheila Ramón Bermejo"/>
    <x v="14"/>
    <x v="1"/>
    <n v="1500"/>
    <n v="750"/>
    <m/>
    <x v="1"/>
  </r>
  <r>
    <n v="137"/>
    <m/>
    <m/>
    <m/>
    <n v="1"/>
    <s v="30656369W"/>
    <s v="Juan Pablo Canibe Elorza"/>
    <x v="14"/>
    <x v="1"/>
    <n v="1500"/>
    <n v="750"/>
    <m/>
    <x v="1"/>
  </r>
  <r>
    <n v="138"/>
    <m/>
    <m/>
    <m/>
    <n v="1"/>
    <s v="22725002J"/>
    <s v="Manuel Benitez Herrera"/>
    <x v="14"/>
    <x v="1"/>
    <n v="1500"/>
    <n v="750"/>
    <m/>
    <x v="1"/>
  </r>
  <r>
    <n v="139"/>
    <m/>
    <m/>
    <m/>
    <n v="1"/>
    <s v="72395653W"/>
    <s v="Maite Fernández García"/>
    <x v="14"/>
    <x v="1"/>
    <n v="1500"/>
    <n v="750"/>
    <m/>
    <x v="1"/>
  </r>
  <r>
    <n v="140"/>
    <m/>
    <m/>
    <m/>
    <n v="1"/>
    <s v="44973165T"/>
    <s v="Monica Araujo Correia"/>
    <x v="14"/>
    <x v="1"/>
    <n v="1500"/>
    <n v="750"/>
    <m/>
    <x v="1"/>
  </r>
  <r>
    <n v="141"/>
    <m/>
    <m/>
    <m/>
    <n v="1"/>
    <s v="9423867P"/>
    <s v="Mikel Fernández - Oruña Arteagabeitia"/>
    <x v="14"/>
    <x v="1"/>
    <n v="1500"/>
    <n v="750"/>
    <m/>
    <x v="1"/>
  </r>
  <r>
    <n v="142"/>
    <n v="1"/>
    <m/>
    <m/>
    <m/>
    <s v="16094946 Y"/>
    <s v="AITOR ATXIKALLENDE ANASAGASTI"/>
    <x v="15"/>
    <x v="0"/>
    <n v="2000"/>
    <m/>
    <n v="2000"/>
    <x v="1"/>
  </r>
  <r>
    <n v="143"/>
    <n v="1"/>
    <m/>
    <m/>
    <m/>
    <s v="72314751Z"/>
    <s v="ARITZ ASTORKIZA RODRIGUEZ"/>
    <x v="15"/>
    <x v="0"/>
    <n v="2000"/>
    <m/>
    <n v="2000"/>
    <x v="1"/>
  </r>
  <r>
    <n v="144"/>
    <m/>
    <n v="1"/>
    <m/>
    <m/>
    <s v="78901341W"/>
    <s v="CONCEPCIÓN ECHEVARRIA VALDÉS"/>
    <x v="15"/>
    <x v="0"/>
    <n v="1500"/>
    <m/>
    <n v="1500"/>
    <x v="1"/>
  </r>
  <r>
    <n v="145"/>
    <m/>
    <m/>
    <m/>
    <n v="1"/>
    <s v="78884986T"/>
    <s v="NORA CUCURULL LEZAMIZ"/>
    <x v="15"/>
    <x v="1"/>
    <n v="1500"/>
    <n v="750"/>
    <m/>
    <x v="1"/>
  </r>
  <r>
    <n v="146"/>
    <m/>
    <m/>
    <m/>
    <n v="1"/>
    <s v="Y0951325J"/>
    <s v="NATACHA DOS SANTOS FERREIRA"/>
    <x v="15"/>
    <x v="1"/>
    <n v="1500"/>
    <n v="750"/>
    <m/>
    <x v="1"/>
  </r>
  <r>
    <n v="147"/>
    <n v="1"/>
    <m/>
    <m/>
    <m/>
    <s v="16087211E"/>
    <s v="LEIRE GONZALEZ GONZALEZ"/>
    <x v="16"/>
    <x v="0"/>
    <n v="2000"/>
    <m/>
    <n v="2000"/>
    <x v="1"/>
  </r>
  <r>
    <n v="148"/>
    <n v="1"/>
    <m/>
    <m/>
    <m/>
    <s v="79001461A"/>
    <s v="TANIA COLINA DIAZ"/>
    <x v="16"/>
    <x v="0"/>
    <n v="2000"/>
    <m/>
    <n v="2000"/>
    <x v="1"/>
  </r>
  <r>
    <n v="149"/>
    <m/>
    <n v="1"/>
    <m/>
    <m/>
    <s v="45628111K"/>
    <s v="ELENA BARRIO MARTIN"/>
    <x v="16"/>
    <x v="0"/>
    <n v="1500"/>
    <m/>
    <n v="1500"/>
    <x v="1"/>
  </r>
  <r>
    <n v="150"/>
    <m/>
    <n v="1"/>
    <m/>
    <m/>
    <s v="30561198V"/>
    <s v="CRISTINA NUÑEZ MARTINEZ"/>
    <x v="16"/>
    <x v="0"/>
    <n v="1500"/>
    <m/>
    <n v="1500"/>
    <x v="1"/>
  </r>
  <r>
    <n v="151"/>
    <m/>
    <n v="1"/>
    <m/>
    <m/>
    <s v="71269945Y"/>
    <s v="RUBEN MOLINERO RICA"/>
    <x v="16"/>
    <x v="0"/>
    <n v="1500"/>
    <m/>
    <n v="1500"/>
    <x v="1"/>
  </r>
  <r>
    <n v="152"/>
    <m/>
    <n v="1"/>
    <m/>
    <m/>
    <s v="14266124Y"/>
    <s v="DIEGO CALLEJA FERNANDEZ"/>
    <x v="16"/>
    <x v="0"/>
    <n v="1500"/>
    <m/>
    <n v="1500"/>
    <x v="1"/>
  </r>
  <r>
    <n v="153"/>
    <m/>
    <n v="1"/>
    <m/>
    <m/>
    <s v="78887622Z"/>
    <s v="VIRGINIA PEÑA TRISTAN"/>
    <x v="16"/>
    <x v="0"/>
    <n v="1500"/>
    <m/>
    <n v="1500"/>
    <x v="1"/>
  </r>
  <r>
    <n v="154"/>
    <m/>
    <n v="1"/>
    <m/>
    <m/>
    <s v="30671559R"/>
    <s v="OIER ARREGUI BAELO"/>
    <x v="16"/>
    <x v="0"/>
    <n v="1500"/>
    <m/>
    <n v="1500"/>
    <x v="1"/>
  </r>
  <r>
    <n v="155"/>
    <m/>
    <n v="1"/>
    <m/>
    <m/>
    <s v="78939255N"/>
    <s v="ARITZ ZARATE EIZAGIRRE"/>
    <x v="16"/>
    <x v="0"/>
    <n v="1500"/>
    <m/>
    <n v="1500"/>
    <x v="1"/>
  </r>
  <r>
    <n v="156"/>
    <m/>
    <m/>
    <m/>
    <n v="1"/>
    <s v="30571482C"/>
    <s v="ASIER DIAZ DE TUESTA PEÑA"/>
    <x v="16"/>
    <x v="1"/>
    <n v="1500"/>
    <n v="750"/>
    <m/>
    <x v="1"/>
  </r>
  <r>
    <n v="157"/>
    <m/>
    <m/>
    <m/>
    <n v="1"/>
    <s v="78929017D"/>
    <s v="ARKAITZ CEBRECOS LAZARO"/>
    <x v="16"/>
    <x v="1"/>
    <n v="1500"/>
    <n v="750"/>
    <m/>
    <x v="1"/>
  </r>
  <r>
    <n v="158"/>
    <m/>
    <m/>
    <m/>
    <n v="1"/>
    <s v="50735136B"/>
    <s v="OSCAR MIRAVALLES QUESADA"/>
    <x v="16"/>
    <x v="1"/>
    <n v="1500"/>
    <n v="750"/>
    <m/>
    <x v="1"/>
  </r>
  <r>
    <n v="159"/>
    <m/>
    <m/>
    <m/>
    <n v="1"/>
    <s v="30591421H"/>
    <s v="NEREA APRAIZ LARRAGAN"/>
    <x v="16"/>
    <x v="1"/>
    <n v="1500"/>
    <n v="750"/>
    <m/>
    <x v="1"/>
  </r>
  <r>
    <n v="160"/>
    <n v="1"/>
    <m/>
    <m/>
    <m/>
    <s v="45753491M"/>
    <s v="XABIER DACAL MUÑOZ"/>
    <x v="17"/>
    <x v="0"/>
    <n v="2000"/>
    <m/>
    <n v="2000"/>
    <x v="1"/>
  </r>
  <r>
    <n v="161"/>
    <m/>
    <n v="1"/>
    <m/>
    <m/>
    <s v="45627743K"/>
    <s v="AMAYA ALVAREZ OROZCO"/>
    <x v="17"/>
    <x v="0"/>
    <n v="1500"/>
    <m/>
    <n v="1500"/>
    <x v="1"/>
  </r>
  <r>
    <n v="162"/>
    <m/>
    <m/>
    <n v="1"/>
    <m/>
    <s v="45751381B"/>
    <s v="AITOR ALVARO AZKUETA"/>
    <x v="17"/>
    <x v="1"/>
    <n v="2000"/>
    <n v="1000"/>
    <m/>
    <x v="1"/>
  </r>
  <r>
    <n v="163"/>
    <m/>
    <m/>
    <m/>
    <n v="1"/>
    <s v="79224709Y"/>
    <s v="EDNA LUCIA SANCHEZ COLLAZOS"/>
    <x v="17"/>
    <x v="1"/>
    <n v="1500"/>
    <n v="750"/>
    <m/>
    <x v="1"/>
  </r>
  <r>
    <n v="164"/>
    <m/>
    <m/>
    <m/>
    <n v="1"/>
    <s v="78878583Z"/>
    <s v="EUNATE SAUTUA MENA"/>
    <x v="17"/>
    <x v="1"/>
    <n v="1500"/>
    <n v="750"/>
    <m/>
    <x v="1"/>
  </r>
  <r>
    <n v="165"/>
    <m/>
    <m/>
    <m/>
    <n v="1"/>
    <s v="4528198Q"/>
    <s v="AINHOA BARRENA HERNANDO"/>
    <x v="17"/>
    <x v="1"/>
    <n v="1500"/>
    <n v="750"/>
    <m/>
    <x v="1"/>
  </r>
  <r>
    <n v="166"/>
    <m/>
    <m/>
    <m/>
    <n v="1"/>
    <s v="30693143B"/>
    <s v="GORKA HERNANDEZ GARAGARZA"/>
    <x v="17"/>
    <x v="1"/>
    <n v="1500"/>
    <n v="750"/>
    <m/>
    <x v="1"/>
  </r>
  <r>
    <n v="167"/>
    <m/>
    <n v="1"/>
    <m/>
    <m/>
    <s v="22.742.808 -V"/>
    <s v="Diego Galvez Blanco"/>
    <x v="18"/>
    <x v="0"/>
    <n v="1500"/>
    <m/>
    <n v="1500"/>
    <x v="1"/>
  </r>
  <r>
    <n v="168"/>
    <m/>
    <n v="1"/>
    <m/>
    <m/>
    <s v="20.173.643 – K"/>
    <s v="Manuel Fandiño Amor"/>
    <x v="18"/>
    <x v="0"/>
    <n v="1500"/>
    <m/>
    <n v="1500"/>
    <x v="1"/>
  </r>
  <r>
    <n v="169"/>
    <m/>
    <n v="1"/>
    <m/>
    <m/>
    <s v="Y - 0893469 - W"/>
    <s v="Daisy Rosely Tamayo de la Merced"/>
    <x v="18"/>
    <x v="0"/>
    <n v="1500"/>
    <m/>
    <n v="1500"/>
    <x v="1"/>
  </r>
  <r>
    <n v="170"/>
    <m/>
    <n v="1"/>
    <m/>
    <m/>
    <s v="72316540-D"/>
    <s v="Ainara Azqueta Peñaranda"/>
    <x v="19"/>
    <x v="0"/>
    <n v="1500"/>
    <m/>
    <n v="1500"/>
    <x v="1"/>
  </r>
  <r>
    <n v="171"/>
    <m/>
    <n v="1"/>
    <m/>
    <m/>
    <s v="30558416-H"/>
    <s v="Gracia Truan laca"/>
    <x v="19"/>
    <x v="0"/>
    <n v="1500"/>
    <m/>
    <n v="1500"/>
    <x v="1"/>
  </r>
  <r>
    <n v="172"/>
    <m/>
    <m/>
    <m/>
    <n v="1"/>
    <s v="30659762-A"/>
    <s v="Oihana Bidaguren Ajuria-Auzokoa"/>
    <x v="19"/>
    <x v="1"/>
    <n v="1500"/>
    <n v="750"/>
    <m/>
    <x v="1"/>
  </r>
  <r>
    <n v="173"/>
    <m/>
    <m/>
    <m/>
    <n v="1"/>
    <s v="72314745-P"/>
    <s v="Janire Olabarriaga Crespo"/>
    <x v="19"/>
    <x v="1"/>
    <n v="1500"/>
    <n v="750"/>
    <m/>
    <x v="1"/>
  </r>
  <r>
    <n v="174"/>
    <m/>
    <m/>
    <m/>
    <n v="1"/>
    <s v="11916891-Q"/>
    <s v="María Isabel Egizabal Suarez"/>
    <x v="19"/>
    <x v="1"/>
    <n v="1500"/>
    <n v="750"/>
    <m/>
    <x v="1"/>
  </r>
  <r>
    <n v="175"/>
    <m/>
    <n v="1"/>
    <m/>
    <m/>
    <s v="14943507Q"/>
    <s v="Paulino Valle Arantzamendi"/>
    <x v="20"/>
    <x v="0"/>
    <n v="1500"/>
    <m/>
    <n v="1500"/>
    <x v="1"/>
  </r>
  <r>
    <n v="176"/>
    <m/>
    <n v="1"/>
    <m/>
    <m/>
    <s v="78915398Y"/>
    <s v="Ana Goitia Erkiaga"/>
    <x v="20"/>
    <x v="0"/>
    <n v="1500"/>
    <m/>
    <n v="1500"/>
    <x v="1"/>
  </r>
  <r>
    <n v="177"/>
    <m/>
    <m/>
    <m/>
    <n v="1"/>
    <s v="33859517K"/>
    <s v="Josu Iriondo Etxebarria"/>
    <x v="20"/>
    <x v="1"/>
    <n v="1500"/>
    <n v="750"/>
    <m/>
    <x v="1"/>
  </r>
  <r>
    <n v="178"/>
    <m/>
    <m/>
    <m/>
    <n v="1"/>
    <s v="78936857Y"/>
    <s v="Xabier Villalba Badiola"/>
    <x v="20"/>
    <x v="1"/>
    <n v="1500"/>
    <n v="750"/>
    <m/>
    <x v="1"/>
  </r>
  <r>
    <n v="179"/>
    <m/>
    <m/>
    <m/>
    <n v="1"/>
    <s v="15371483P"/>
    <s v="Jesus Mari Laka Odiaga"/>
    <x v="20"/>
    <x v="1"/>
    <n v="1500"/>
    <n v="750"/>
    <m/>
    <x v="1"/>
  </r>
  <r>
    <n v="180"/>
    <m/>
    <n v="1"/>
    <m/>
    <m/>
    <s v="20194712-E"/>
    <s v="JAVIER RUIZ GODIA"/>
    <x v="21"/>
    <x v="0"/>
    <n v="1500"/>
    <m/>
    <n v="1500"/>
    <x v="1"/>
  </r>
  <r>
    <n v="181"/>
    <m/>
    <m/>
    <m/>
    <n v="1"/>
    <s v="45815654-E"/>
    <s v="CRISTINA REDONDO MIGUEL"/>
    <x v="21"/>
    <x v="1"/>
    <n v="1500"/>
    <n v="750"/>
    <m/>
    <x v="1"/>
  </r>
  <r>
    <n v="182"/>
    <m/>
    <n v="1"/>
    <m/>
    <m/>
    <s v="45677105-W"/>
    <s v="MARIA GORRIARAN ARTEAGA"/>
    <x v="21"/>
    <x v="0"/>
    <n v="1500"/>
    <m/>
    <n v="1500"/>
    <x v="1"/>
  </r>
  <r>
    <n v="183"/>
    <n v="1"/>
    <m/>
    <m/>
    <m/>
    <s v="45.894.735-Y"/>
    <s v="ALAZNE VALTIERRA HERMOSO"/>
    <x v="21"/>
    <x v="0"/>
    <n v="2000"/>
    <m/>
    <n v="2000"/>
    <x v="1"/>
  </r>
  <r>
    <n v="184"/>
    <m/>
    <m/>
    <m/>
    <n v="1"/>
    <s v="45815883-K"/>
    <s v="ASIER SIERRA MARURI"/>
    <x v="21"/>
    <x v="1"/>
    <n v="1500"/>
    <n v="750"/>
    <m/>
    <x v="1"/>
  </r>
  <r>
    <n v="185"/>
    <m/>
    <m/>
    <n v="1"/>
    <m/>
    <s v="45915045-F"/>
    <s v="BORJA LAUREIRO DE LAS HERAS"/>
    <x v="21"/>
    <x v="1"/>
    <n v="2000"/>
    <n v="1000"/>
    <m/>
    <x v="1"/>
  </r>
  <r>
    <n v="186"/>
    <m/>
    <n v="1"/>
    <m/>
    <m/>
    <s v="44757057-T"/>
    <s v="Mª DEL MAR PEREZ CAÑIZARES"/>
    <x v="21"/>
    <x v="0"/>
    <n v="1500"/>
    <m/>
    <n v="1500"/>
    <x v="1"/>
  </r>
  <r>
    <n v="187"/>
    <m/>
    <m/>
    <m/>
    <n v="1"/>
    <s v="14607450-N"/>
    <s v="JAVIER TRAPERO ALONSO"/>
    <x v="21"/>
    <x v="1"/>
    <n v="1500"/>
    <n v="750"/>
    <m/>
    <x v="1"/>
  </r>
  <r>
    <n v="188"/>
    <m/>
    <m/>
    <m/>
    <n v="1"/>
    <s v="22730250-V"/>
    <s v="CONSUELO ZUAZOLA FERNANDEZ"/>
    <x v="21"/>
    <x v="1"/>
    <n v="1500"/>
    <n v="750"/>
    <m/>
    <x v="1"/>
  </r>
  <r>
    <n v="189"/>
    <n v="1"/>
    <m/>
    <m/>
    <m/>
    <s v="45822371-T"/>
    <s v="RAQUEL PILAR LIGERO PEREZ"/>
    <x v="21"/>
    <x v="0"/>
    <n v="2000"/>
    <m/>
    <n v="2000"/>
    <x v="1"/>
  </r>
  <r>
    <n v="190"/>
    <m/>
    <m/>
    <m/>
    <n v="1"/>
    <s v="16075872E"/>
    <s v="Zuriñe Palacio Echeandia"/>
    <x v="22"/>
    <x v="1"/>
    <n v="1500"/>
    <n v="750"/>
    <m/>
    <x v="1"/>
  </r>
  <r>
    <n v="191"/>
    <m/>
    <n v="1"/>
    <m/>
    <m/>
    <s v="160798872C"/>
    <s v="Josu Trebolazabala Domingo"/>
    <x v="22"/>
    <x v="0"/>
    <n v="1500"/>
    <m/>
    <n v="1500"/>
    <x v="1"/>
  </r>
  <r>
    <n v="192"/>
    <n v="1"/>
    <m/>
    <m/>
    <m/>
    <s v="72523715T"/>
    <s v="IZARO ZINKUNEGO BARANDIARAN"/>
    <x v="23"/>
    <x v="0"/>
    <n v="2000"/>
    <m/>
    <n v="2000"/>
    <x v="2"/>
  </r>
  <r>
    <n v="193"/>
    <n v="1"/>
    <m/>
    <m/>
    <m/>
    <s v="44343235V"/>
    <s v="MARINA BALENCIAGA JUARISTI"/>
    <x v="23"/>
    <x v="0"/>
    <n v="2000"/>
    <m/>
    <n v="2000"/>
    <x v="2"/>
  </r>
  <r>
    <n v="194"/>
    <m/>
    <n v="1"/>
    <m/>
    <m/>
    <s v="44153801D"/>
    <s v="LIEBE AZCUE REZABAL"/>
    <x v="23"/>
    <x v="0"/>
    <n v="1500"/>
    <m/>
    <n v="1500"/>
    <x v="2"/>
  </r>
  <r>
    <n v="195"/>
    <m/>
    <n v="1"/>
    <m/>
    <m/>
    <s v="79205429F"/>
    <s v="AHMED AHMED ELY MOCTAR"/>
    <x v="23"/>
    <x v="0"/>
    <n v="1500"/>
    <m/>
    <n v="1500"/>
    <x v="2"/>
  </r>
  <r>
    <n v="196"/>
    <m/>
    <n v="1"/>
    <m/>
    <m/>
    <s v="44154905B"/>
    <s v="OLATZ ALKORTA MARTIN"/>
    <x v="23"/>
    <x v="0"/>
    <n v="1500"/>
    <m/>
    <n v="1500"/>
    <x v="2"/>
  </r>
  <r>
    <n v="197"/>
    <m/>
    <n v="1"/>
    <m/>
    <m/>
    <s v="34081259C"/>
    <s v="M. ASUNCION OLARAN BALDA"/>
    <x v="24"/>
    <x v="0"/>
    <n v="1500"/>
    <m/>
    <n v="1500"/>
    <x v="2"/>
  </r>
  <r>
    <n v="198"/>
    <m/>
    <n v="1"/>
    <m/>
    <m/>
    <s v="44169657C"/>
    <s v="IBON GARCIA TALAVERA"/>
    <x v="24"/>
    <x v="0"/>
    <n v="1500"/>
    <m/>
    <n v="1500"/>
    <x v="2"/>
  </r>
  <r>
    <n v="199"/>
    <m/>
    <n v="1"/>
    <m/>
    <m/>
    <s v="16616366Q"/>
    <s v="FRANCISCO JAVIER DOMINGO MURILLO"/>
    <x v="24"/>
    <x v="0"/>
    <n v="1500"/>
    <m/>
    <n v="1500"/>
    <x v="2"/>
  </r>
  <r>
    <n v="200"/>
    <m/>
    <n v="1"/>
    <m/>
    <m/>
    <s v="44166100M"/>
    <s v="ASIER OLALLA ESPINAL"/>
    <x v="24"/>
    <x v="0"/>
    <n v="1500"/>
    <m/>
    <n v="1500"/>
    <x v="2"/>
  </r>
  <r>
    <n v="201"/>
    <m/>
    <n v="1"/>
    <m/>
    <m/>
    <s v="15367618F"/>
    <s v="Ramón Elgarresta Garitano"/>
    <x v="25"/>
    <x v="0"/>
    <n v="1500"/>
    <m/>
    <n v="1500"/>
    <x v="2"/>
  </r>
  <r>
    <n v="202"/>
    <m/>
    <n v="1"/>
    <m/>
    <m/>
    <s v="44174830H"/>
    <s v="Amaia Beistegi Eguren"/>
    <x v="25"/>
    <x v="0"/>
    <n v="1500"/>
    <m/>
    <n v="1500"/>
    <x v="2"/>
  </r>
  <r>
    <n v="203"/>
    <m/>
    <m/>
    <m/>
    <n v="1"/>
    <s v="72447060G"/>
    <s v="Xabier Elguezabal Uribarren"/>
    <x v="25"/>
    <x v="1"/>
    <n v="1500"/>
    <n v="750"/>
    <m/>
    <x v="2"/>
  </r>
  <r>
    <n v="204"/>
    <m/>
    <m/>
    <m/>
    <n v="1"/>
    <s v="15393723F"/>
    <s v="Iurgi Etxebarria Gutierrez"/>
    <x v="25"/>
    <x v="1"/>
    <n v="1500"/>
    <n v="750"/>
    <m/>
    <x v="2"/>
  </r>
  <r>
    <n v="205"/>
    <m/>
    <m/>
    <m/>
    <n v="1"/>
    <s v="72575041J"/>
    <s v="Rosa Rueda Fragoso"/>
    <x v="25"/>
    <x v="1"/>
    <n v="1500"/>
    <n v="750"/>
    <m/>
    <x v="2"/>
  </r>
  <r>
    <n v="206"/>
    <n v="1"/>
    <m/>
    <m/>
    <m/>
    <s v="44347984M"/>
    <s v="Amaia Baglieto Aramburu"/>
    <x v="26"/>
    <x v="0"/>
    <n v="2000"/>
    <m/>
    <n v="2000"/>
    <x v="2"/>
  </r>
  <r>
    <n v="207"/>
    <m/>
    <n v="1"/>
    <m/>
    <m/>
    <s v="72577462L"/>
    <s v="Miren Oteiza Zubiaurre"/>
    <x v="26"/>
    <x v="0"/>
    <n v="1500"/>
    <m/>
    <n v="1500"/>
    <x v="2"/>
  </r>
  <r>
    <n v="208"/>
    <m/>
    <m/>
    <n v="1"/>
    <m/>
    <s v="44346174N"/>
    <s v="Myrian Tejada Segovia"/>
    <x v="26"/>
    <x v="1"/>
    <n v="2000"/>
    <n v="1000"/>
    <m/>
    <x v="2"/>
  </r>
  <r>
    <n v="209"/>
    <m/>
    <m/>
    <m/>
    <n v="1"/>
    <s v="15398940A"/>
    <s v="Naama Ortega Campos"/>
    <x v="26"/>
    <x v="1"/>
    <n v="1500"/>
    <n v="750"/>
    <m/>
    <x v="2"/>
  </r>
  <r>
    <n v="210"/>
    <m/>
    <m/>
    <m/>
    <n v="1"/>
    <s v="72506401M"/>
    <s v="Eneko  Fernandez De Muniain   Ugarte "/>
    <x v="27"/>
    <x v="1"/>
    <n v="1500"/>
    <n v="750"/>
    <m/>
    <x v="2"/>
  </r>
  <r>
    <n v="211"/>
    <m/>
    <m/>
    <m/>
    <n v="1"/>
    <s v="72507972N"/>
    <s v="Iñaki  Gil  Palomo "/>
    <x v="27"/>
    <x v="1"/>
    <n v="1500"/>
    <n v="750"/>
    <m/>
    <x v="2"/>
  </r>
  <r>
    <n v="212"/>
    <m/>
    <m/>
    <m/>
    <n v="1"/>
    <s v="72466712Z"/>
    <s v="Julen  Garcia  Varela "/>
    <x v="27"/>
    <x v="1"/>
    <n v="1500"/>
    <n v="750"/>
    <m/>
    <x v="2"/>
  </r>
  <r>
    <n v="213"/>
    <m/>
    <m/>
    <m/>
    <n v="1"/>
    <s v="35772996S"/>
    <s v="Aitor  Zabaleta  Alberdi "/>
    <x v="27"/>
    <x v="1"/>
    <n v="1500"/>
    <n v="750"/>
    <m/>
    <x v="2"/>
  </r>
  <r>
    <n v="214"/>
    <m/>
    <m/>
    <m/>
    <n v="1"/>
    <s v="72744708D"/>
    <s v="Jorge  Pineda Gutierrez"/>
    <x v="27"/>
    <x v="1"/>
    <n v="1500"/>
    <n v="750"/>
    <m/>
    <x v="2"/>
  </r>
  <r>
    <n v="215"/>
    <m/>
    <m/>
    <m/>
    <n v="1"/>
    <s v="72499382R"/>
    <s v="Juan  Amiama Miguel"/>
    <x v="27"/>
    <x v="1"/>
    <n v="1500"/>
    <n v="750"/>
    <m/>
    <x v="2"/>
  </r>
  <r>
    <n v="216"/>
    <m/>
    <m/>
    <m/>
    <n v="1"/>
    <s v="44151968H"/>
    <s v="Estefanía Mugica Lendinez"/>
    <x v="27"/>
    <x v="1"/>
    <n v="1500"/>
    <n v="750"/>
    <m/>
    <x v="2"/>
  </r>
  <r>
    <n v="217"/>
    <m/>
    <m/>
    <m/>
    <n v="1"/>
    <s v="72504511R"/>
    <s v="Jon  Ruiz  Olaziregi "/>
    <x v="27"/>
    <x v="1"/>
    <n v="1500"/>
    <n v="750"/>
    <m/>
    <x v="2"/>
  </r>
  <r>
    <n v="218"/>
    <m/>
    <m/>
    <m/>
    <n v="1"/>
    <s v="44156664E"/>
    <s v="Andoni Urkiola Becerril"/>
    <x v="27"/>
    <x v="1"/>
    <n v="1500"/>
    <n v="750"/>
    <m/>
    <x v="2"/>
  </r>
  <r>
    <n v="219"/>
    <m/>
    <m/>
    <m/>
    <n v="1"/>
    <s v="72481439K"/>
    <s v="Ane Amorebieta Berra"/>
    <x v="27"/>
    <x v="1"/>
    <n v="1500"/>
    <n v="750"/>
    <m/>
    <x v="2"/>
  </r>
  <r>
    <n v="220"/>
    <m/>
    <n v="1"/>
    <m/>
    <m/>
    <s v="72735281N"/>
    <s v="Julen  Landaluze  Gorostiaga "/>
    <x v="27"/>
    <x v="0"/>
    <n v="1500"/>
    <m/>
    <n v="1500"/>
    <x v="2"/>
  </r>
  <r>
    <n v="221"/>
    <n v="1"/>
    <m/>
    <m/>
    <m/>
    <s v="44348921E"/>
    <s v="Joseba   Martinez  Dominguez "/>
    <x v="27"/>
    <x v="0"/>
    <n v="2000"/>
    <m/>
    <n v="2000"/>
    <x v="2"/>
  </r>
  <r>
    <n v="222"/>
    <m/>
    <n v="1"/>
    <m/>
    <m/>
    <s v="34084953B"/>
    <s v="Julián Álvarez Ballesteros"/>
    <x v="27"/>
    <x v="0"/>
    <n v="1500"/>
    <m/>
    <n v="1500"/>
    <x v="2"/>
  </r>
  <r>
    <n v="223"/>
    <n v="1"/>
    <m/>
    <m/>
    <m/>
    <s v="72524193H"/>
    <s v="Jessica  Perez-oliden  Larrañaga "/>
    <x v="27"/>
    <x v="0"/>
    <n v="2000"/>
    <m/>
    <n v="2000"/>
    <x v="2"/>
  </r>
  <r>
    <n v="224"/>
    <n v="1"/>
    <m/>
    <m/>
    <m/>
    <s v="72525239Y"/>
    <s v="Endika  Munarriz  Pajares "/>
    <x v="27"/>
    <x v="0"/>
    <n v="2000"/>
    <m/>
    <n v="2000"/>
    <x v="2"/>
  </r>
  <r>
    <n v="225"/>
    <n v="1"/>
    <m/>
    <m/>
    <m/>
    <s v="72558623V"/>
    <s v="Xabier  Linazasoro  Lizaso "/>
    <x v="27"/>
    <x v="0"/>
    <n v="2000"/>
    <m/>
    <n v="2000"/>
    <x v="2"/>
  </r>
  <r>
    <n v="226"/>
    <m/>
    <n v="1"/>
    <m/>
    <m/>
    <s v="34093291T"/>
    <s v="Sandra  Luna  Buces "/>
    <x v="27"/>
    <x v="0"/>
    <n v="1500"/>
    <m/>
    <n v="1500"/>
    <x v="2"/>
  </r>
  <r>
    <n v="227"/>
    <m/>
    <n v="1"/>
    <m/>
    <m/>
    <s v="15947837M"/>
    <s v="Iñigo  Etxebeste  Erdozain "/>
    <x v="27"/>
    <x v="0"/>
    <n v="1500"/>
    <m/>
    <n v="1500"/>
    <x v="2"/>
  </r>
  <r>
    <n v="228"/>
    <n v="1"/>
    <m/>
    <m/>
    <m/>
    <s v="72593683W"/>
    <s v="Jon Ezeiza Alvarez"/>
    <x v="27"/>
    <x v="0"/>
    <n v="2000"/>
    <m/>
    <n v="2000"/>
    <x v="2"/>
  </r>
  <r>
    <n v="229"/>
    <m/>
    <n v="1"/>
    <m/>
    <m/>
    <s v="72485442E"/>
    <s v="Jon Martin Rincon "/>
    <x v="27"/>
    <x v="0"/>
    <n v="1500"/>
    <m/>
    <n v="1500"/>
    <x v="2"/>
  </r>
  <r>
    <n v="230"/>
    <m/>
    <n v="1"/>
    <m/>
    <m/>
    <s v="44558122S"/>
    <s v="ESTIBALIZ DE LA FUENTE ECHAVE"/>
    <x v="28"/>
    <x v="0"/>
    <n v="1500"/>
    <m/>
    <n v="1500"/>
    <x v="2"/>
  </r>
  <r>
    <n v="231"/>
    <n v="1"/>
    <m/>
    <m/>
    <m/>
    <s v="44566310S"/>
    <s v="ANA GUALUPE IRIDOY AMUNARRIZ"/>
    <x v="28"/>
    <x v="0"/>
    <n v="2000"/>
    <m/>
    <n v="2000"/>
    <x v="2"/>
  </r>
  <r>
    <n v="232"/>
    <m/>
    <n v="1"/>
    <m/>
    <m/>
    <s v="15250252X"/>
    <s v="JAVIER ZABALO CORTIJO"/>
    <x v="28"/>
    <x v="0"/>
    <n v="1500"/>
    <m/>
    <n v="1500"/>
    <x v="2"/>
  </r>
  <r>
    <n v="233"/>
    <m/>
    <n v="1"/>
    <m/>
    <m/>
    <s v="15260510X"/>
    <s v="DAVID LOPEZ FONSECA"/>
    <x v="28"/>
    <x v="0"/>
    <n v="1500"/>
    <m/>
    <n v="1500"/>
    <x v="2"/>
  </r>
  <r>
    <n v="234"/>
    <m/>
    <n v="1"/>
    <m/>
    <m/>
    <s v="44565495M"/>
    <s v="HUGO SANCHEZ SANCHEZ"/>
    <x v="28"/>
    <x v="0"/>
    <n v="1500"/>
    <m/>
    <n v="1500"/>
    <x v="2"/>
  </r>
  <r>
    <n v="235"/>
    <m/>
    <n v="1"/>
    <m/>
    <m/>
    <s v="44563544D"/>
    <s v="MAORE SAGARZAZU ZURUTUZA"/>
    <x v="28"/>
    <x v="0"/>
    <n v="1500"/>
    <m/>
    <n v="1500"/>
    <x v="2"/>
  </r>
  <r>
    <n v="236"/>
    <m/>
    <m/>
    <m/>
    <n v="1"/>
    <s v="15260354S"/>
    <s v="VIRGINIA GIL RODRIGUEZ"/>
    <x v="28"/>
    <x v="1"/>
    <n v="1500"/>
    <n v="750"/>
    <m/>
    <x v="2"/>
  </r>
  <r>
    <n v="237"/>
    <m/>
    <m/>
    <m/>
    <n v="1"/>
    <s v="15396624X"/>
    <s v="UNAI ARRIETA AIZPURUA"/>
    <x v="28"/>
    <x v="1"/>
    <n v="1500"/>
    <n v="750"/>
    <m/>
    <x v="2"/>
  </r>
  <r>
    <n v="238"/>
    <m/>
    <m/>
    <m/>
    <n v="1"/>
    <s v="44553322E"/>
    <s v="SANTIAGO VAQUERO ARREGUI"/>
    <x v="28"/>
    <x v="1"/>
    <n v="1500"/>
    <n v="750"/>
    <m/>
    <x v="2"/>
  </r>
  <r>
    <n v="239"/>
    <m/>
    <m/>
    <m/>
    <n v="1"/>
    <s v="15258697Z"/>
    <s v="RAQUEL VELASCO MARTIN"/>
    <x v="28"/>
    <x v="1"/>
    <n v="1500"/>
    <n v="750"/>
    <m/>
    <x v="2"/>
  </r>
  <r>
    <n v="240"/>
    <m/>
    <m/>
    <m/>
    <n v="1"/>
    <s v="44146843E"/>
    <s v="SUSANA MARTINEZ LOPEZ"/>
    <x v="28"/>
    <x v="1"/>
    <n v="1500"/>
    <n v="750"/>
    <m/>
    <x v="2"/>
  </r>
  <r>
    <n v="241"/>
    <m/>
    <m/>
    <m/>
    <n v="1"/>
    <s v="15253675Y"/>
    <s v="JOSE ANTONIO ARRETXE QUILCE"/>
    <x v="28"/>
    <x v="1"/>
    <n v="1500"/>
    <n v="750"/>
    <m/>
    <x v="2"/>
  </r>
  <r>
    <n v="242"/>
    <m/>
    <m/>
    <m/>
    <n v="1"/>
    <s v="44565167E"/>
    <s v="MARCOS SODUPE OLAZABAL"/>
    <x v="28"/>
    <x v="1"/>
    <n v="1500"/>
    <n v="750"/>
    <m/>
    <x v="2"/>
  </r>
  <r>
    <n v="243"/>
    <m/>
    <m/>
    <m/>
    <n v="1"/>
    <s v="15260352J"/>
    <s v="AITOR IBARGOYEN HERAS"/>
    <x v="28"/>
    <x v="1"/>
    <n v="1500"/>
    <n v="750"/>
    <m/>
    <x v="2"/>
  </r>
  <r>
    <n v="244"/>
    <n v="1"/>
    <m/>
    <m/>
    <m/>
    <s v="X7877991P"/>
    <s v="EL MOSTAFA SOBAI"/>
    <x v="29"/>
    <x v="0"/>
    <n v="2000"/>
    <m/>
    <n v="2000"/>
    <x v="2"/>
  </r>
  <r>
    <n v="245"/>
    <n v="1"/>
    <m/>
    <m/>
    <m/>
    <s v="44335244F"/>
    <s v="LAIDA ELIZEGI ARMENDARIZ"/>
    <x v="29"/>
    <x v="0"/>
    <n v="2000"/>
    <m/>
    <n v="2000"/>
    <x v="2"/>
  </r>
  <r>
    <n v="246"/>
    <m/>
    <n v="1"/>
    <m/>
    <m/>
    <s v="05673469J"/>
    <s v="ELENA GARRIDO MENDOZA"/>
    <x v="29"/>
    <x v="0"/>
    <n v="1500"/>
    <m/>
    <n v="1500"/>
    <x v="2"/>
  </r>
  <r>
    <n v="247"/>
    <m/>
    <n v="1"/>
    <m/>
    <m/>
    <s v="72461563V"/>
    <s v="LUZ ORTIZ FIDALGO"/>
    <x v="29"/>
    <x v="0"/>
    <n v="1500"/>
    <m/>
    <n v="1500"/>
    <x v="2"/>
  </r>
  <r>
    <n v="248"/>
    <m/>
    <n v="1"/>
    <m/>
    <m/>
    <s v="73218164X"/>
    <s v="HAFIDHA GHARBI BOUARAR"/>
    <x v="29"/>
    <x v="0"/>
    <n v="1500"/>
    <m/>
    <n v="1500"/>
    <x v="2"/>
  </r>
  <r>
    <n v="249"/>
    <n v="1"/>
    <m/>
    <m/>
    <m/>
    <s v="44562974Z"/>
    <s v="JULEN IBAÑEZ ROZADILLA"/>
    <x v="30"/>
    <x v="0"/>
    <n v="2000"/>
    <m/>
    <n v="2000"/>
    <x v="2"/>
  </r>
  <r>
    <n v="250"/>
    <m/>
    <n v="1"/>
    <m/>
    <m/>
    <s v="34109513F"/>
    <s v="MATILDE ALONSO GONZALEZ"/>
    <x v="30"/>
    <x v="0"/>
    <n v="1500"/>
    <m/>
    <n v="1500"/>
    <x v="2"/>
  </r>
  <r>
    <n v="251"/>
    <m/>
    <n v="1"/>
    <m/>
    <m/>
    <s v="72504994R"/>
    <s v="NEREA IRAOLA ARRAZOLA"/>
    <x v="30"/>
    <x v="0"/>
    <n v="1500"/>
    <m/>
    <n v="1500"/>
    <x v="2"/>
  </r>
  <r>
    <n v="252"/>
    <m/>
    <n v="1"/>
    <m/>
    <m/>
    <s v="44563032A"/>
    <s v="IVAN RAMIREZ GONZALEZ"/>
    <x v="30"/>
    <x v="0"/>
    <n v="1500"/>
    <m/>
    <n v="1500"/>
    <x v="2"/>
  </r>
  <r>
    <n v="253"/>
    <m/>
    <n v="1"/>
    <m/>
    <m/>
    <s v="72479355F"/>
    <s v="OLATZ VEGA ZALDUA"/>
    <x v="30"/>
    <x v="0"/>
    <n v="1500"/>
    <m/>
    <n v="1500"/>
    <x v="2"/>
  </r>
  <r>
    <n v="254"/>
    <m/>
    <m/>
    <m/>
    <n v="1"/>
    <s v="72600681P"/>
    <s v="PIERO ZANATTA LARIOS"/>
    <x v="30"/>
    <x v="1"/>
    <n v="1500"/>
    <n v="750"/>
    <m/>
    <x v="2"/>
  </r>
  <r>
    <n v="255"/>
    <m/>
    <m/>
    <m/>
    <n v="1"/>
    <s v="44163027Z"/>
    <s v="JUAN ANTONIO ALVAREZ CANAL"/>
    <x v="30"/>
    <x v="1"/>
    <n v="1500"/>
    <n v="750"/>
    <m/>
    <x v="2"/>
  </r>
  <r>
    <n v="256"/>
    <m/>
    <m/>
    <m/>
    <n v="1"/>
    <s v="72496235M"/>
    <s v="ASIER ELIZASU MARITXALAR"/>
    <x v="30"/>
    <x v="1"/>
    <n v="1500"/>
    <n v="750"/>
    <m/>
    <x v="2"/>
  </r>
  <r>
    <n v="257"/>
    <n v="1"/>
    <m/>
    <m/>
    <m/>
    <s v="44335761H"/>
    <s v="JON AZALDEGI LAKUNTZA"/>
    <x v="31"/>
    <x v="0"/>
    <n v="2000"/>
    <m/>
    <n v="2000"/>
    <x v="2"/>
  </r>
  <r>
    <n v="258"/>
    <n v="1"/>
    <m/>
    <m/>
    <m/>
    <s v="44333567D"/>
    <s v="ASIER MUJIKA GONZALEZ"/>
    <x v="31"/>
    <x v="0"/>
    <n v="2000"/>
    <m/>
    <n v="2000"/>
    <x v="2"/>
  </r>
  <r>
    <n v="259"/>
    <m/>
    <n v="1"/>
    <m/>
    <m/>
    <s v="72453209N"/>
    <s v="MAITE OTEGI ARZA"/>
    <x v="31"/>
    <x v="0"/>
    <n v="1500"/>
    <m/>
    <n v="1500"/>
    <x v="2"/>
  </r>
  <r>
    <n v="260"/>
    <m/>
    <m/>
    <m/>
    <n v="1"/>
    <s v="44332084K"/>
    <s v="KIMETZ MARTINEZ URDANGARIN"/>
    <x v="31"/>
    <x v="1"/>
    <n v="1500"/>
    <n v="750"/>
    <m/>
    <x v="2"/>
  </r>
  <r>
    <n v="261"/>
    <n v="1"/>
    <m/>
    <m/>
    <m/>
    <s v="44330926 J"/>
    <s v="IDOIA MENDIA BERECIARTU"/>
    <x v="32"/>
    <x v="0"/>
    <n v="2000"/>
    <m/>
    <n v="2000"/>
    <x v="2"/>
  </r>
  <r>
    <n v="262"/>
    <n v="1"/>
    <m/>
    <m/>
    <m/>
    <s v="44348007 M"/>
    <s v="IÑIGO MENDIOLA ZUFIAURRE"/>
    <x v="32"/>
    <x v="0"/>
    <n v="2000"/>
    <m/>
    <n v="2000"/>
    <x v="2"/>
  </r>
  <r>
    <n v="263"/>
    <n v="1"/>
    <m/>
    <m/>
    <m/>
    <s v="72556237 T"/>
    <s v="JONATHAN DIEZ CABALLERO"/>
    <x v="32"/>
    <x v="0"/>
    <n v="2000"/>
    <m/>
    <n v="2000"/>
    <x v="2"/>
  </r>
  <r>
    <n v="264"/>
    <m/>
    <n v="1"/>
    <m/>
    <m/>
    <s v="15394405 E"/>
    <s v="IBON ELGARRESTA SEGUROLA"/>
    <x v="32"/>
    <x v="0"/>
    <n v="1500"/>
    <m/>
    <n v="1500"/>
    <x v="2"/>
  </r>
  <r>
    <n v="265"/>
    <m/>
    <n v="1"/>
    <m/>
    <m/>
    <s v="72440919 G"/>
    <s v="ICIAR LACARRA ARCOS"/>
    <x v="32"/>
    <x v="0"/>
    <n v="1500"/>
    <m/>
    <n v="1500"/>
    <x v="2"/>
  </r>
  <r>
    <n v="266"/>
    <m/>
    <n v="1"/>
    <m/>
    <m/>
    <s v="72448772 Z"/>
    <s v="ION ALBISU ZUFIAURRE"/>
    <x v="32"/>
    <x v="0"/>
    <n v="1500"/>
    <m/>
    <n v="1500"/>
    <x v="2"/>
  </r>
  <r>
    <n v="267"/>
    <m/>
    <m/>
    <n v="1"/>
    <m/>
    <s v="44174344 S"/>
    <s v="ITSASO ARTOLA PROBANZA"/>
    <x v="32"/>
    <x v="1"/>
    <n v="2000"/>
    <n v="1000"/>
    <m/>
    <x v="2"/>
  </r>
  <r>
    <n v="268"/>
    <m/>
    <m/>
    <m/>
    <n v="1"/>
    <s v="44164372 W"/>
    <s v="CRISTINA ALFONSO VEGAS"/>
    <x v="32"/>
    <x v="1"/>
    <n v="1500"/>
    <n v="750"/>
    <m/>
    <x v="2"/>
  </r>
  <r>
    <n v="269"/>
    <m/>
    <m/>
    <m/>
    <n v="1"/>
    <s v="08925227 P"/>
    <s v="JON GURUTZ GOIA MURUA"/>
    <x v="32"/>
    <x v="1"/>
    <n v="1500"/>
    <n v="750"/>
    <m/>
    <x v="2"/>
  </r>
  <r>
    <n v="270"/>
    <m/>
    <m/>
    <m/>
    <n v="1"/>
    <s v="52410369 Q"/>
    <s v="JUANJO GARCIA GUTIERREZ"/>
    <x v="32"/>
    <x v="1"/>
    <n v="1500"/>
    <n v="750"/>
    <m/>
    <x v="2"/>
  </r>
  <r>
    <n v="271"/>
    <n v="1"/>
    <m/>
    <m/>
    <m/>
    <s v="72461901X"/>
    <s v="Julen Muñoz Vallejo "/>
    <x v="33"/>
    <x v="0"/>
    <n v="2000"/>
    <m/>
    <n v="2000"/>
    <x v="2"/>
  </r>
  <r>
    <n v="272"/>
    <m/>
    <n v="1"/>
    <m/>
    <m/>
    <s v="X8866630S"/>
    <s v="Jenny Anne Constant Ruiz "/>
    <x v="33"/>
    <x v="0"/>
    <n v="1500"/>
    <m/>
    <n v="1500"/>
    <x v="2"/>
  </r>
  <r>
    <n v="273"/>
    <m/>
    <n v="1"/>
    <m/>
    <m/>
    <s v="44160954B"/>
    <s v="Leire Udabe Aizpurua"/>
    <x v="33"/>
    <x v="0"/>
    <n v="1500"/>
    <m/>
    <n v="1500"/>
    <x v="2"/>
  </r>
  <r>
    <n v="274"/>
    <m/>
    <m/>
    <m/>
    <n v="1"/>
    <s v="72429458C"/>
    <s v="Jesus Mari Manzanas Ruano"/>
    <x v="33"/>
    <x v="1"/>
    <n v="1500"/>
    <n v="750"/>
    <m/>
    <x v="2"/>
  </r>
  <r>
    <n v="275"/>
    <m/>
    <m/>
    <m/>
    <n v="1"/>
    <s v="72444092A"/>
    <s v="Lucía Peña Irureta "/>
    <x v="33"/>
    <x v="1"/>
    <n v="1500"/>
    <n v="750"/>
    <m/>
    <x v="2"/>
  </r>
  <r>
    <n v="276"/>
    <m/>
    <m/>
    <m/>
    <n v="1"/>
    <s v="72505531D"/>
    <s v="Jesus Ignacio Zubimendi Arias"/>
    <x v="33"/>
    <x v="1"/>
    <n v="1500"/>
    <n v="750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B5:J40" firstHeaderRow="0" firstDataRow="1" firstDataCol="1" rowPageCount="2" colPageCount="1"/>
  <pivotFields count="13">
    <pivotField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/>
    <pivotField dataField="1" showAll="0"/>
    <pivotField axis="axisRow" showAll="0" sortType="ascending">
      <items count="37">
        <item x="28"/>
        <item x="23"/>
        <item x="24"/>
        <item x="6"/>
        <item x="7"/>
        <item x="8"/>
        <item x="9"/>
        <item x="10"/>
        <item x="11"/>
        <item x="12"/>
        <item x="0"/>
        <item x="13"/>
        <item x="14"/>
        <item x="15"/>
        <item x="16"/>
        <item x="1"/>
        <item x="2"/>
        <item x="3"/>
        <item x="4"/>
        <item x="5"/>
        <item x="25"/>
        <item x="26"/>
        <item m="1" x="35"/>
        <item m="1" x="34"/>
        <item x="17"/>
        <item x="29"/>
        <item x="18"/>
        <item x="19"/>
        <item x="20"/>
        <item x="21"/>
        <item x="30"/>
        <item x="27"/>
        <item x="31"/>
        <item x="22"/>
        <item x="32"/>
        <item x="33"/>
        <item t="default"/>
      </items>
    </pivotField>
    <pivotField axis="axisPage" multipleItemSelectionAllowed="1" showAll="0" defaultSubtotal="0">
      <items count="2">
        <item x="1"/>
        <item x="0"/>
      </items>
    </pivotField>
    <pivotField dataField="1" numFmtId="44" showAll="0" defaultSubtotal="0"/>
    <pivotField dataField="1" showAll="0" defaultSubtotal="0"/>
    <pivotField dataField="1" showAll="0" defaultSubtotal="0"/>
    <pivotField axis="axisPage" multipleItemSelectionAllowed="1" showAll="0">
      <items count="4">
        <item x="0"/>
        <item x="1"/>
        <item x="2"/>
        <item t="default"/>
      </items>
    </pivotField>
  </pivotFields>
  <rowFields count="1">
    <field x="7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12" hier="-1"/>
    <pageField fld="8" hier="-1"/>
  </pageFields>
  <dataFields count="8">
    <dataField name="Personas" fld="6" subtotal="count" baseField="7" baseItem="0"/>
    <dataField name=" Ideas &lt; 25" fld="1" baseField="7" baseItem="0"/>
    <dataField name="Ideas &gt;=25" fld="2" baseField="7" baseItem="0"/>
    <dataField name="Actividades &lt; 25" fld="3" baseField="7" baseItem="0"/>
    <dataField name="Actividades &gt;=25" fld="4" baseField="7" baseItem="0"/>
    <dataField name="Subvenc. Total" fld="9" baseField="7" baseItem="0" numFmtId="170"/>
    <dataField name="1º Pago Actividades" fld="10" baseField="7" baseItem="0" numFmtId="44"/>
    <dataField name="Subvencion Ideas" fld="11" baseField="7" baseItem="0" numFmtId="170"/>
  </dataFields>
  <formats count="16">
    <format dxfId="48">
      <pivotArea collapsedLevelsAreSubtotals="1" fieldPosition="0">
        <references count="1">
          <reference field="7" count="3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2"/>
            <x v="33"/>
            <x v="34"/>
          </reference>
        </references>
      </pivotArea>
    </format>
    <format dxfId="47">
      <pivotArea dataOnly="0" labelOnly="1" fieldPosition="0">
        <references count="1">
          <reference field="7" count="3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2"/>
            <x v="33"/>
            <x v="34"/>
          </reference>
        </references>
      </pivotArea>
    </format>
    <format dxfId="46">
      <pivotArea collapsedLevelsAreSubtotals="1" fieldPosition="0">
        <references count="1">
          <reference field="7" count="1">
            <x v="35"/>
          </reference>
        </references>
      </pivotArea>
    </format>
    <format dxfId="45">
      <pivotArea dataOnly="0" labelOnly="1" fieldPosition="0">
        <references count="1">
          <reference field="7" count="1">
            <x v="35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3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outline="0" fieldPosition="0">
        <references count="1">
          <reference field="4294967294" count="1">
            <x v="5"/>
          </reference>
        </references>
      </pivotArea>
    </format>
    <format dxfId="40">
      <pivotArea collapsedLevelsAreSubtotals="1" fieldPosition="0">
        <references count="1">
          <reference field="7" count="0"/>
        </references>
      </pivotArea>
    </format>
    <format dxfId="39">
      <pivotArea dataOnly="0" labelOnly="1" fieldPosition="0">
        <references count="1">
          <reference field="7" count="0"/>
        </references>
      </pivotArea>
    </format>
    <format dxfId="38">
      <pivotArea collapsedLevelsAreSubtotals="1" fieldPosition="0">
        <references count="1">
          <reference field="7" count="0"/>
        </references>
      </pivotArea>
    </format>
    <format dxfId="37">
      <pivotArea dataOnly="0" labelOnly="1" fieldPosition="0">
        <references count="1">
          <reference field="7" count="0"/>
        </references>
      </pivotArea>
    </format>
    <format dxfId="36">
      <pivotArea collapsedLevelsAreSubtotals="1" fieldPosition="0">
        <references count="1">
          <reference field="7" count="1">
            <x v="31"/>
          </reference>
        </references>
      </pivotArea>
    </format>
    <format dxfId="35">
      <pivotArea dataOnly="0" labelOnly="1" fieldPosition="0">
        <references count="1">
          <reference field="7" count="1">
            <x v="31"/>
          </reference>
        </references>
      </pivotArea>
    </format>
    <format dxfId="34">
      <pivotArea collapsedLevelsAreSubtotals="1" fieldPosition="0">
        <references count="1">
          <reference field="7" count="1">
            <x v="0"/>
          </reference>
        </references>
      </pivotArea>
    </format>
    <format dxfId="33">
      <pivotArea dataOnly="0" labelOnly="1" fieldPosition="0">
        <references count="1">
          <reference field="7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B2:D19" firstHeaderRow="1" firstDataRow="1" firstDataCol="0"/>
  <pivotFields count="13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/>
    <pivotField showAll="0" defaultSubtotal="0"/>
    <pivotField numFmtId="44" showAll="0" defaultSubtotal="0"/>
    <pivotField showAll="0" defaultSubtotal="0"/>
    <pivotField showAll="0" defaultSubtotal="0"/>
    <pivotField showAll="0"/>
  </pivot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2" insertRow="1" totalsRowShown="0">
  <autoFilter ref="A1:K2"/>
  <tableColumns count="11">
    <tableColumn id="1" name="Orden"/>
    <tableColumn id="2" name="Ideas &lt; 25 "/>
    <tableColumn id="3" name="Ideas &gt;= 25 años"/>
    <tableColumn id="4" name="Actividades &lt; 25 "/>
    <tableColumn id="5" name="Actividades &gt;= 25 "/>
    <tableColumn id="6" name="DNI"/>
    <tableColumn id="7" name="Nombre y Apellidos "/>
    <tableColumn id="8" name="Entidad"/>
    <tableColumn id="9" name="Actividades"/>
    <tableColumn id="10" name="Importe"/>
    <tableColumn id="11" name="Territor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1:K14" totalsRowShown="0">
  <autoFilter ref="A1:K14"/>
  <tableColumns count="11">
    <tableColumn id="1" name="Orden"/>
    <tableColumn id="2" name="Ideas &lt; 25 "/>
    <tableColumn id="3" name="Ideas &gt;= 25 años"/>
    <tableColumn id="4" name="Actividades &lt; 25 "/>
    <tableColumn id="5" name="Actividades &gt;= 25 "/>
    <tableColumn id="6" name="DNI"/>
    <tableColumn id="7" name="Nombre y Apellidos "/>
    <tableColumn id="8" name="Entidad"/>
    <tableColumn id="9" name="Actividades"/>
    <tableColumn id="10" name="Importe"/>
    <tableColumn id="11" name="Territor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1:K4" totalsRowShown="0">
  <autoFilter ref="A1:K4"/>
  <tableColumns count="11">
    <tableColumn id="1" name="Orden"/>
    <tableColumn id="2" name="Ideas &lt; 25 "/>
    <tableColumn id="3" name="Ideas &gt;= 25 años"/>
    <tableColumn id="4" name="Actividades &lt; 25 "/>
    <tableColumn id="5" name="Actividades &gt;= 25 "/>
    <tableColumn id="6" name="DNI"/>
    <tableColumn id="7" name="Nombre y Apellidos "/>
    <tableColumn id="8" name="Entidad"/>
    <tableColumn id="9" name="Actividades"/>
    <tableColumn id="10" name="Importe"/>
    <tableColumn id="11" name="Territori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a2" displayName="Tabla2" ref="A1:M3" totalsRowShown="0">
  <autoFilter ref="A1:M3"/>
  <tableColumns count="13">
    <tableColumn id="1" name="Orden"/>
    <tableColumn id="2" name="Ideas _x000a_&lt; 25 "/>
    <tableColumn id="3" name="Ideas_x000a_ &gt;= 25 "/>
    <tableColumn id="4" name="Actividades_x000a_ &lt; 25 "/>
    <tableColumn id="5" name="Actividades_x000a_ &gt;= 25 "/>
    <tableColumn id="6" name="DNI"/>
    <tableColumn id="7" name="Nombre y Apellidos "/>
    <tableColumn id="8" name="Entidad"/>
    <tableColumn id="9" name="Linea "/>
    <tableColumn id="10" name="Subvencion Total"/>
    <tableColumn id="11" name="1º Pago_x000a_Actividades"/>
    <tableColumn id="12" name="Pago Ideas"/>
    <tableColumn id="13" name="Territor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edina@behargintza-zm.com" TargetMode="External"/><Relationship Id="rId13" Type="http://schemas.openxmlformats.org/officeDocument/2006/relationships/hyperlink" Target="mailto:enpresasustapena2@urolakosta.org" TargetMode="External"/><Relationship Id="rId18" Type="http://schemas.openxmlformats.org/officeDocument/2006/relationships/hyperlink" Target="mailto:cserrano@behargintza-be.biz;basauri-etxebarri@behargintza-be.biz" TargetMode="External"/><Relationship Id="rId26" Type="http://schemas.openxmlformats.org/officeDocument/2006/relationships/hyperlink" Target="mailto:urolagaraia@udal.gipuzkoa.net" TargetMode="External"/><Relationship Id="rId3" Type="http://schemas.openxmlformats.org/officeDocument/2006/relationships/hyperlink" Target="mailto:csalvatierra.ana@ayto.alava.net" TargetMode="External"/><Relationship Id="rId21" Type="http://schemas.openxmlformats.org/officeDocument/2006/relationships/hyperlink" Target="mailto:autoenplegua@bermeo.org;behargintza@bermeo.org" TargetMode="External"/><Relationship Id="rId34" Type="http://schemas.openxmlformats.org/officeDocument/2006/relationships/hyperlink" Target="mailto:balmalan@balmaseda.net" TargetMode="External"/><Relationship Id="rId7" Type="http://schemas.openxmlformats.org/officeDocument/2006/relationships/hyperlink" Target="mailto:behargintza.ekintzaile@leioa.net;behargintza@leioa.net;zuzendaribehargintza@leioa.net" TargetMode="External"/><Relationship Id="rId12" Type="http://schemas.openxmlformats.org/officeDocument/2006/relationships/hyperlink" Target="mailto:economia@cuadrillazuia.com" TargetMode="External"/><Relationship Id="rId17" Type="http://schemas.openxmlformats.org/officeDocument/2006/relationships/hyperlink" Target="mailto:nurrutibeaskoa@leartibai.com" TargetMode="External"/><Relationship Id="rId25" Type="http://schemas.openxmlformats.org/officeDocument/2006/relationships/hyperlink" Target="mailto:iartola@azpeitia.net" TargetMode="External"/><Relationship Id="rId33" Type="http://schemas.openxmlformats.org/officeDocument/2006/relationships/hyperlink" Target="mailto:zubeldia@tolosaldea.net" TargetMode="External"/><Relationship Id="rId2" Type="http://schemas.openxmlformats.org/officeDocument/2006/relationships/hyperlink" Target="mailto:enpresa@lanbide-ekimenak.com" TargetMode="External"/><Relationship Id="rId16" Type="http://schemas.openxmlformats.org/officeDocument/2006/relationships/hyperlink" Target="mailto:ekinean@andoain.org" TargetMode="External"/><Relationship Id="rId20" Type="http://schemas.openxmlformats.org/officeDocument/2006/relationships/hyperlink" Target="mailto:xabi@santurtzi.net" TargetMode="External"/><Relationship Id="rId29" Type="http://schemas.openxmlformats.org/officeDocument/2006/relationships/hyperlink" Target="mailto:behargintza@sestao.net" TargetMode="External"/><Relationship Id="rId1" Type="http://schemas.openxmlformats.org/officeDocument/2006/relationships/hyperlink" Target="mailto:bbrosa@oarsoaldea.net" TargetMode="External"/><Relationship Id="rId6" Type="http://schemas.openxmlformats.org/officeDocument/2006/relationships/hyperlink" Target="mailto:jesusl@inguralde.com" TargetMode="External"/><Relationship Id="rId11" Type="http://schemas.openxmlformats.org/officeDocument/2006/relationships/hyperlink" Target="mailto:jibeas@vitoria-gasteiz.org" TargetMode="External"/><Relationship Id="rId24" Type="http://schemas.openxmlformats.org/officeDocument/2006/relationships/hyperlink" Target="mailto:rgarcia@debagoiena.net" TargetMode="External"/><Relationship Id="rId32" Type="http://schemas.openxmlformats.org/officeDocument/2006/relationships/hyperlink" Target="mailto:jgomez@bidasoa-activa.com" TargetMode="External"/><Relationship Id="rId5" Type="http://schemas.openxmlformats.org/officeDocument/2006/relationships/hyperlink" Target="mailto:marimar@cuadrilladeanana.es" TargetMode="External"/><Relationship Id="rId15" Type="http://schemas.openxmlformats.org/officeDocument/2006/relationships/hyperlink" Target="mailto:igor_marroquin@donostia.org" TargetMode="External"/><Relationship Id="rId23" Type="http://schemas.openxmlformats.org/officeDocument/2006/relationships/hyperlink" Target="mailto:joseba@mungialdeko-behargintza.com" TargetMode="External"/><Relationship Id="rId28" Type="http://schemas.openxmlformats.org/officeDocument/2006/relationships/hyperlink" Target="mailto:enplegua@arrigorriaga.org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ana@montanaalavesa.com;ccampezo.blanca@ayto.alava.net" TargetMode="External"/><Relationship Id="rId19" Type="http://schemas.openxmlformats.org/officeDocument/2006/relationships/hyperlink" Target="mailto:empresas@urkobe.net" TargetMode="External"/><Relationship Id="rId31" Type="http://schemas.openxmlformats.org/officeDocument/2006/relationships/hyperlink" Target="mailto:cayala.jesus@ayto.alava.net" TargetMode="External"/><Relationship Id="rId4" Type="http://schemas.openxmlformats.org/officeDocument/2006/relationships/hyperlink" Target="mailto:aselorriaga@txorierri.eu" TargetMode="External"/><Relationship Id="rId9" Type="http://schemas.openxmlformats.org/officeDocument/2006/relationships/hyperlink" Target="mailto:nsaiz@bilbaoekintza.bilbao.net" TargetMode="External"/><Relationship Id="rId14" Type="http://schemas.openxmlformats.org/officeDocument/2006/relationships/hyperlink" Target="mailto:behargintza@galdakao.net" TargetMode="External"/><Relationship Id="rId22" Type="http://schemas.openxmlformats.org/officeDocument/2006/relationships/hyperlink" Target="mailto:maialen.goieki@goierri.org;amaia.goieki@goierri.org" TargetMode="External"/><Relationship Id="rId27" Type="http://schemas.openxmlformats.org/officeDocument/2006/relationships/hyperlink" Target="mailto:nizaguirre@udalermua.net" TargetMode="External"/><Relationship Id="rId30" Type="http://schemas.openxmlformats.org/officeDocument/2006/relationships/hyperlink" Target="mailto:claguardia.alicia@ayto.alava.net;claguardia.begona@ayto.alava.net" TargetMode="External"/><Relationship Id="rId35" Type="http://schemas.openxmlformats.org/officeDocument/2006/relationships/hyperlink" Target="mailto:zumeta@debegesa.com;ekintzaile@debegesa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lmalan@balmaseda.net" TargetMode="External"/><Relationship Id="rId13" Type="http://schemas.openxmlformats.org/officeDocument/2006/relationships/hyperlink" Target="mailto:autoempleo@sestao.net" TargetMode="External"/><Relationship Id="rId18" Type="http://schemas.openxmlformats.org/officeDocument/2006/relationships/hyperlink" Target="mailto:behargintza@galdakao.net" TargetMode="External"/><Relationship Id="rId26" Type="http://schemas.openxmlformats.org/officeDocument/2006/relationships/hyperlink" Target="mailto:ekinean@andoain.eus" TargetMode="External"/><Relationship Id="rId3" Type="http://schemas.openxmlformats.org/officeDocument/2006/relationships/hyperlink" Target="mailto:cayala.jesus@ayto.alava.net" TargetMode="External"/><Relationship Id="rId21" Type="http://schemas.openxmlformats.org/officeDocument/2006/relationships/hyperlink" Target="mailto:xgabiola@leartibai.com" TargetMode="External"/><Relationship Id="rId34" Type="http://schemas.openxmlformats.org/officeDocument/2006/relationships/hyperlink" Target="mailto:emprendizaje@bilbaoekintza.bilbao.net" TargetMode="External"/><Relationship Id="rId7" Type="http://schemas.openxmlformats.org/officeDocument/2006/relationships/hyperlink" Target="mailto:enplegua@arrigorriaga.org" TargetMode="External"/><Relationship Id="rId12" Type="http://schemas.openxmlformats.org/officeDocument/2006/relationships/hyperlink" Target="mailto:xabi@santurtzi.net" TargetMode="External"/><Relationship Id="rId17" Type="http://schemas.openxmlformats.org/officeDocument/2006/relationships/hyperlink" Target="mailto:autoenplegua@bermeo.org" TargetMode="External"/><Relationship Id="rId25" Type="http://schemas.openxmlformats.org/officeDocument/2006/relationships/hyperlink" Target="mailto:jgomez@bidasoa-activa.com" TargetMode="External"/><Relationship Id="rId33" Type="http://schemas.openxmlformats.org/officeDocument/2006/relationships/hyperlink" Target="mailto:enpresasustapena2@urolakosta.org" TargetMode="External"/><Relationship Id="rId2" Type="http://schemas.openxmlformats.org/officeDocument/2006/relationships/hyperlink" Target="mailto:marimar@cuadrilladeanana.es" TargetMode="External"/><Relationship Id="rId16" Type="http://schemas.openxmlformats.org/officeDocument/2006/relationships/hyperlink" Target="mailto:al@txorierri.eu" TargetMode="External"/><Relationship Id="rId20" Type="http://schemas.openxmlformats.org/officeDocument/2006/relationships/hyperlink" Target="mailto:enpresa@lanbide-ekimenak.com" TargetMode="External"/><Relationship Id="rId29" Type="http://schemas.openxmlformats.org/officeDocument/2006/relationships/hyperlink" Target="mailto:zumeta@debegesa.com" TargetMode="External"/><Relationship Id="rId1" Type="http://schemas.openxmlformats.org/officeDocument/2006/relationships/hyperlink" Target="mailto:tugalde@vitoria-gasteiz.org" TargetMode="External"/><Relationship Id="rId6" Type="http://schemas.openxmlformats.org/officeDocument/2006/relationships/hyperlink" Target="mailto:economia@cuadrillazuia.com" TargetMode="External"/><Relationship Id="rId11" Type="http://schemas.openxmlformats.org/officeDocument/2006/relationships/hyperlink" Target="mailto:joseba@mungialdeko-behargintza.com" TargetMode="External"/><Relationship Id="rId24" Type="http://schemas.openxmlformats.org/officeDocument/2006/relationships/hyperlink" Target="mailto:empleo@portugalete.org" TargetMode="External"/><Relationship Id="rId32" Type="http://schemas.openxmlformats.org/officeDocument/2006/relationships/hyperlink" Target="mailto:urolagaraia@udal.gipuzkoa.net" TargetMode="External"/><Relationship Id="rId5" Type="http://schemas.openxmlformats.org/officeDocument/2006/relationships/hyperlink" Target="mailto:csalvatierra.ana@ayto.alava.net" TargetMode="External"/><Relationship Id="rId15" Type="http://schemas.openxmlformats.org/officeDocument/2006/relationships/hyperlink" Target="mailto:ekintzailetza@erandioko-udala.net" TargetMode="External"/><Relationship Id="rId23" Type="http://schemas.openxmlformats.org/officeDocument/2006/relationships/hyperlink" Target="mailto:empresas@urkobe.net" TargetMode="External"/><Relationship Id="rId28" Type="http://schemas.openxmlformats.org/officeDocument/2006/relationships/hyperlink" Target="mailto:rgarcia@debagoiena.eus" TargetMode="External"/><Relationship Id="rId10" Type="http://schemas.openxmlformats.org/officeDocument/2006/relationships/hyperlink" Target="mailto:behargintza.ekintzaile@leioa.net" TargetMode="External"/><Relationship Id="rId19" Type="http://schemas.openxmlformats.org/officeDocument/2006/relationships/hyperlink" Target="mailto:jesus.lopez@inguralde.com" TargetMode="External"/><Relationship Id="rId31" Type="http://schemas.openxmlformats.org/officeDocument/2006/relationships/hyperlink" Target="mailto:zubeldia@tolosaldea.eus" TargetMode="External"/><Relationship Id="rId4" Type="http://schemas.openxmlformats.org/officeDocument/2006/relationships/hyperlink" Target="mailto:claguardia.alicia@ayto.alava.net" TargetMode="External"/><Relationship Id="rId9" Type="http://schemas.openxmlformats.org/officeDocument/2006/relationships/hyperlink" Target="mailto:nizaguirre@udalermua.net" TargetMode="External"/><Relationship Id="rId14" Type="http://schemas.openxmlformats.org/officeDocument/2006/relationships/hyperlink" Target="mailto:cserrano@behargintza-be.biz" TargetMode="External"/><Relationship Id="rId22" Type="http://schemas.openxmlformats.org/officeDocument/2006/relationships/hyperlink" Target="mailto:iratxe@behargintza-zm.com" TargetMode="External"/><Relationship Id="rId27" Type="http://schemas.openxmlformats.org/officeDocument/2006/relationships/hyperlink" Target="mailto:iartola@azpeitia.eus" TargetMode="External"/><Relationship Id="rId30" Type="http://schemas.openxmlformats.org/officeDocument/2006/relationships/hyperlink" Target="mailto:asier@oarsoaldea.net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F42" sqref="F42"/>
    </sheetView>
  </sheetViews>
  <sheetFormatPr baseColWidth="10" defaultColWidth="9.140625" defaultRowHeight="15" x14ac:dyDescent="0.25"/>
  <cols>
    <col min="1" max="1" width="6.42578125" bestFit="1" customWidth="1"/>
    <col min="2" max="2" width="63.7109375" customWidth="1"/>
    <col min="3" max="3" width="9.42578125" style="47" customWidth="1"/>
    <col min="4" max="4" width="16.7109375" customWidth="1"/>
    <col min="5" max="5" width="17.140625" style="3" bestFit="1" customWidth="1"/>
    <col min="6" max="6" width="37.7109375" style="120" bestFit="1" customWidth="1"/>
    <col min="7" max="7" width="20" style="47" bestFit="1" customWidth="1"/>
    <col min="8" max="8" width="62" style="47" bestFit="1" customWidth="1"/>
    <col min="9" max="9" width="29" bestFit="1" customWidth="1"/>
    <col min="10" max="10" width="31.5703125" bestFit="1" customWidth="1"/>
    <col min="11" max="11" width="19.140625" bestFit="1" customWidth="1"/>
    <col min="12" max="12" width="38.140625" bestFit="1" customWidth="1"/>
    <col min="13" max="13" width="27.85546875" bestFit="1" customWidth="1"/>
    <col min="14" max="14" width="20" customWidth="1"/>
  </cols>
  <sheetData>
    <row r="1" spans="1:14" ht="15" customHeight="1" x14ac:dyDescent="0.25"/>
    <row r="3" spans="1:14" s="1" customFormat="1" ht="17.25" customHeight="1" thickBot="1" x14ac:dyDescent="0.3">
      <c r="A3" s="1" t="s">
        <v>49</v>
      </c>
      <c r="B3" s="5" t="s">
        <v>0</v>
      </c>
      <c r="C3" s="46" t="s">
        <v>43</v>
      </c>
      <c r="D3" s="5" t="s">
        <v>3</v>
      </c>
      <c r="E3" s="6" t="s">
        <v>184</v>
      </c>
      <c r="F3" s="5" t="s">
        <v>171</v>
      </c>
      <c r="G3" s="46" t="s">
        <v>10</v>
      </c>
      <c r="H3" s="46" t="s">
        <v>174</v>
      </c>
      <c r="I3" s="1" t="s">
        <v>286</v>
      </c>
      <c r="J3" s="1" t="s">
        <v>300</v>
      </c>
      <c r="K3" s="1" t="s">
        <v>287</v>
      </c>
      <c r="L3" s="5" t="s">
        <v>301</v>
      </c>
      <c r="M3" s="5" t="s">
        <v>301</v>
      </c>
      <c r="N3" s="1" t="s">
        <v>542</v>
      </c>
    </row>
    <row r="4" spans="1:14" ht="15" customHeight="1" x14ac:dyDescent="0.25">
      <c r="A4" s="162">
        <v>1</v>
      </c>
      <c r="B4" s="299" t="s">
        <v>37</v>
      </c>
      <c r="C4" s="164" t="s">
        <v>305</v>
      </c>
      <c r="D4" s="165" t="s">
        <v>204</v>
      </c>
      <c r="E4" s="431" t="s">
        <v>364</v>
      </c>
      <c r="F4" s="432" t="s">
        <v>361</v>
      </c>
      <c r="G4" s="433">
        <v>945161253</v>
      </c>
      <c r="H4" s="434" t="s">
        <v>362</v>
      </c>
      <c r="I4" s="165" t="s">
        <v>363</v>
      </c>
      <c r="J4" s="165" t="s">
        <v>365</v>
      </c>
      <c r="K4" s="165" t="s">
        <v>366</v>
      </c>
      <c r="L4" s="166" t="s">
        <v>367</v>
      </c>
      <c r="M4" s="167" t="s">
        <v>368</v>
      </c>
    </row>
    <row r="5" spans="1:14" ht="15" customHeight="1" x14ac:dyDescent="0.25">
      <c r="A5" s="168">
        <v>2</v>
      </c>
      <c r="B5" s="128" t="s">
        <v>290</v>
      </c>
      <c r="C5" s="106" t="s">
        <v>305</v>
      </c>
      <c r="D5" s="87" t="s">
        <v>331</v>
      </c>
      <c r="E5" s="126" t="s">
        <v>1198</v>
      </c>
      <c r="F5" s="118" t="s">
        <v>321</v>
      </c>
      <c r="G5" s="110">
        <v>945355053</v>
      </c>
      <c r="H5" s="70" t="s">
        <v>322</v>
      </c>
      <c r="I5" s="87" t="s">
        <v>323</v>
      </c>
      <c r="J5" s="87" t="s">
        <v>324</v>
      </c>
      <c r="K5" s="87"/>
      <c r="L5" s="107" t="s">
        <v>325</v>
      </c>
      <c r="M5" s="169" t="s">
        <v>326</v>
      </c>
    </row>
    <row r="6" spans="1:14" ht="15" customHeight="1" x14ac:dyDescent="0.25">
      <c r="A6" s="168">
        <v>3</v>
      </c>
      <c r="B6" s="300" t="s">
        <v>34</v>
      </c>
      <c r="C6" s="105" t="s">
        <v>305</v>
      </c>
      <c r="D6" s="105" t="s">
        <v>496</v>
      </c>
      <c r="E6" s="129" t="s">
        <v>497</v>
      </c>
      <c r="F6" s="118" t="s">
        <v>498</v>
      </c>
      <c r="G6" s="106">
        <v>945399122</v>
      </c>
      <c r="H6" s="93" t="s">
        <v>192</v>
      </c>
      <c r="I6" s="111"/>
      <c r="J6" s="111" t="s">
        <v>499</v>
      </c>
      <c r="K6" s="87" t="s">
        <v>358</v>
      </c>
      <c r="L6" s="107" t="s">
        <v>500</v>
      </c>
      <c r="M6" s="169" t="s">
        <v>501</v>
      </c>
    </row>
    <row r="7" spans="1:14" ht="15" customHeight="1" x14ac:dyDescent="0.25">
      <c r="A7" s="168">
        <v>4</v>
      </c>
      <c r="B7" s="300" t="s">
        <v>353</v>
      </c>
      <c r="C7" s="106" t="s">
        <v>305</v>
      </c>
      <c r="D7" s="87" t="s">
        <v>354</v>
      </c>
      <c r="E7" s="126" t="s">
        <v>355</v>
      </c>
      <c r="F7" s="118" t="s">
        <v>356</v>
      </c>
      <c r="G7" s="106">
        <v>945405472</v>
      </c>
      <c r="H7" s="93" t="s">
        <v>1199</v>
      </c>
      <c r="I7" s="111" t="s">
        <v>357</v>
      </c>
      <c r="J7" s="111" t="s">
        <v>187</v>
      </c>
      <c r="K7" s="87" t="s">
        <v>358</v>
      </c>
      <c r="L7" s="107" t="s">
        <v>359</v>
      </c>
      <c r="M7" s="169" t="s">
        <v>360</v>
      </c>
    </row>
    <row r="8" spans="1:14" ht="15" customHeight="1" x14ac:dyDescent="0.25">
      <c r="A8" s="168">
        <v>5</v>
      </c>
      <c r="B8" s="300" t="s">
        <v>470</v>
      </c>
      <c r="C8" s="105" t="s">
        <v>305</v>
      </c>
      <c r="D8" s="105" t="s">
        <v>180</v>
      </c>
      <c r="E8" s="129" t="s">
        <v>1200</v>
      </c>
      <c r="F8" s="118" t="s">
        <v>485</v>
      </c>
      <c r="G8" s="131" t="s">
        <v>486</v>
      </c>
      <c r="H8" s="435" t="s">
        <v>487</v>
      </c>
      <c r="I8" s="111"/>
      <c r="J8" s="111" t="s">
        <v>488</v>
      </c>
      <c r="K8" s="87"/>
      <c r="L8" s="107" t="s">
        <v>489</v>
      </c>
      <c r="M8" s="169" t="s">
        <v>490</v>
      </c>
    </row>
    <row r="9" spans="1:14" ht="15" customHeight="1" x14ac:dyDescent="0.25">
      <c r="A9" s="168">
        <v>6</v>
      </c>
      <c r="B9" s="300" t="s">
        <v>289</v>
      </c>
      <c r="C9" s="106" t="s">
        <v>305</v>
      </c>
      <c r="D9" s="87" t="s">
        <v>5</v>
      </c>
      <c r="E9" s="126" t="s">
        <v>224</v>
      </c>
      <c r="F9" s="117" t="s">
        <v>308</v>
      </c>
      <c r="G9" s="106">
        <v>945312185</v>
      </c>
      <c r="H9" s="93" t="s">
        <v>226</v>
      </c>
      <c r="I9" s="87"/>
      <c r="J9" s="87" t="s">
        <v>225</v>
      </c>
      <c r="K9" s="87"/>
      <c r="L9" s="105" t="s">
        <v>311</v>
      </c>
      <c r="M9" s="169" t="s">
        <v>312</v>
      </c>
    </row>
    <row r="10" spans="1:14" ht="15" customHeight="1" thickBot="1" x14ac:dyDescent="0.3">
      <c r="A10" s="170">
        <v>7</v>
      </c>
      <c r="B10" s="302" t="s">
        <v>30</v>
      </c>
      <c r="C10" s="172" t="s">
        <v>305</v>
      </c>
      <c r="D10" s="173" t="s">
        <v>369</v>
      </c>
      <c r="E10" s="436" t="s">
        <v>370</v>
      </c>
      <c r="F10" s="437" t="s">
        <v>371</v>
      </c>
      <c r="G10" s="438">
        <v>945462608</v>
      </c>
      <c r="H10" s="439" t="s">
        <v>196</v>
      </c>
      <c r="I10" s="173" t="s">
        <v>372</v>
      </c>
      <c r="J10" s="173" t="s">
        <v>195</v>
      </c>
      <c r="K10" s="173" t="s">
        <v>373</v>
      </c>
      <c r="L10" s="174" t="s">
        <v>374</v>
      </c>
      <c r="M10" s="175" t="s">
        <v>375</v>
      </c>
    </row>
    <row r="11" spans="1:14" ht="15" customHeight="1" x14ac:dyDescent="0.25">
      <c r="A11" s="162">
        <v>8</v>
      </c>
      <c r="B11" s="306" t="s">
        <v>469</v>
      </c>
      <c r="C11" s="163" t="s">
        <v>227</v>
      </c>
      <c r="D11" s="163" t="s">
        <v>476</v>
      </c>
      <c r="E11" s="440" t="s">
        <v>477</v>
      </c>
      <c r="F11" s="432" t="s">
        <v>478</v>
      </c>
      <c r="G11" s="433" t="s">
        <v>479</v>
      </c>
      <c r="H11" s="434" t="s">
        <v>1201</v>
      </c>
      <c r="I11" s="177"/>
      <c r="J11" s="177" t="s">
        <v>480</v>
      </c>
      <c r="K11" s="165" t="s">
        <v>387</v>
      </c>
      <c r="L11" s="166" t="s">
        <v>553</v>
      </c>
      <c r="M11" s="167" t="s">
        <v>554</v>
      </c>
    </row>
    <row r="12" spans="1:14" ht="15" customHeight="1" x14ac:dyDescent="0.25">
      <c r="A12" s="168">
        <v>9</v>
      </c>
      <c r="B12" s="300" t="s">
        <v>120</v>
      </c>
      <c r="C12" s="112" t="s">
        <v>227</v>
      </c>
      <c r="D12" s="87" t="s">
        <v>212</v>
      </c>
      <c r="E12" s="126" t="s">
        <v>213</v>
      </c>
      <c r="F12" s="118" t="s">
        <v>1202</v>
      </c>
      <c r="G12" s="106">
        <v>946801002</v>
      </c>
      <c r="H12" s="93" t="s">
        <v>1203</v>
      </c>
      <c r="I12" s="111"/>
      <c r="J12" s="111" t="s">
        <v>539</v>
      </c>
      <c r="K12" s="87"/>
      <c r="L12" s="107" t="s">
        <v>540</v>
      </c>
      <c r="M12" s="169" t="s">
        <v>541</v>
      </c>
    </row>
    <row r="13" spans="1:14" ht="15" customHeight="1" x14ac:dyDescent="0.25">
      <c r="A13" s="168">
        <v>10</v>
      </c>
      <c r="B13" s="300" t="s">
        <v>468</v>
      </c>
      <c r="C13" s="105" t="s">
        <v>227</v>
      </c>
      <c r="D13" s="105" t="s">
        <v>227</v>
      </c>
      <c r="E13" s="129" t="s">
        <v>1204</v>
      </c>
      <c r="F13" s="118" t="s">
        <v>220</v>
      </c>
      <c r="G13" s="106">
        <v>943179151</v>
      </c>
      <c r="H13" s="93" t="s">
        <v>473</v>
      </c>
      <c r="I13" s="111"/>
      <c r="J13" s="111" t="s">
        <v>474</v>
      </c>
      <c r="K13" s="87" t="s">
        <v>387</v>
      </c>
      <c r="L13" s="107" t="s">
        <v>475</v>
      </c>
      <c r="M13" s="169" t="s">
        <v>555</v>
      </c>
    </row>
    <row r="14" spans="1:14" ht="15" customHeight="1" x14ac:dyDescent="0.25">
      <c r="A14" s="168">
        <v>11</v>
      </c>
      <c r="B14" s="300" t="s">
        <v>16</v>
      </c>
      <c r="C14" s="106" t="s">
        <v>227</v>
      </c>
      <c r="D14" s="87" t="s">
        <v>332</v>
      </c>
      <c r="E14" s="126" t="s">
        <v>333</v>
      </c>
      <c r="F14" s="118" t="s">
        <v>334</v>
      </c>
      <c r="G14" s="106">
        <v>944022541</v>
      </c>
      <c r="H14" s="93" t="s">
        <v>1205</v>
      </c>
      <c r="I14" s="111"/>
      <c r="J14" s="111" t="s">
        <v>335</v>
      </c>
      <c r="K14" s="87" t="s">
        <v>336</v>
      </c>
      <c r="L14" s="107" t="s">
        <v>337</v>
      </c>
      <c r="M14" s="169" t="s">
        <v>338</v>
      </c>
    </row>
    <row r="15" spans="1:14" ht="15" customHeight="1" x14ac:dyDescent="0.25">
      <c r="A15" s="168">
        <v>12</v>
      </c>
      <c r="B15" s="300" t="s">
        <v>36</v>
      </c>
      <c r="C15" s="112" t="s">
        <v>227</v>
      </c>
      <c r="D15" s="87" t="s">
        <v>441</v>
      </c>
      <c r="E15" s="126" t="s">
        <v>442</v>
      </c>
      <c r="F15" s="118" t="s">
        <v>443</v>
      </c>
      <c r="G15" s="106">
        <v>946156244</v>
      </c>
      <c r="H15" s="93" t="s">
        <v>444</v>
      </c>
      <c r="I15" s="111"/>
      <c r="J15" s="111" t="s">
        <v>445</v>
      </c>
      <c r="K15" s="87" t="s">
        <v>387</v>
      </c>
      <c r="L15" s="107" t="s">
        <v>446</v>
      </c>
      <c r="M15" s="169" t="s">
        <v>447</v>
      </c>
    </row>
    <row r="16" spans="1:14" ht="15" customHeight="1" x14ac:dyDescent="0.25">
      <c r="A16" s="168">
        <v>13</v>
      </c>
      <c r="B16" s="300" t="s">
        <v>35</v>
      </c>
      <c r="C16" s="112" t="s">
        <v>227</v>
      </c>
      <c r="D16" s="87" t="s">
        <v>217</v>
      </c>
      <c r="E16" s="126" t="s">
        <v>422</v>
      </c>
      <c r="F16" s="118" t="s">
        <v>423</v>
      </c>
      <c r="G16" s="106">
        <v>944935635</v>
      </c>
      <c r="H16" s="93" t="s">
        <v>424</v>
      </c>
      <c r="I16" s="111"/>
      <c r="J16" s="111" t="s">
        <v>425</v>
      </c>
      <c r="K16" s="87"/>
      <c r="L16" s="107" t="s">
        <v>426</v>
      </c>
      <c r="M16" s="169" t="s">
        <v>427</v>
      </c>
    </row>
    <row r="17" spans="1:13" x14ac:dyDescent="0.25">
      <c r="A17" s="168">
        <v>14</v>
      </c>
      <c r="B17" s="300" t="s">
        <v>32</v>
      </c>
      <c r="C17" s="105" t="s">
        <v>227</v>
      </c>
      <c r="D17" s="105" t="s">
        <v>471</v>
      </c>
      <c r="E17" s="129" t="s">
        <v>472</v>
      </c>
      <c r="F17" s="118" t="s">
        <v>481</v>
      </c>
      <c r="G17" s="106">
        <v>944721726</v>
      </c>
      <c r="H17" s="93" t="s">
        <v>1206</v>
      </c>
      <c r="I17" s="111"/>
      <c r="J17" s="111" t="s">
        <v>482</v>
      </c>
      <c r="K17" s="87" t="s">
        <v>387</v>
      </c>
      <c r="L17" s="107" t="s">
        <v>483</v>
      </c>
      <c r="M17" s="169" t="s">
        <v>484</v>
      </c>
    </row>
    <row r="18" spans="1:13" x14ac:dyDescent="0.25">
      <c r="A18" s="168">
        <v>15</v>
      </c>
      <c r="B18" s="300" t="s">
        <v>408</v>
      </c>
      <c r="C18" s="112" t="s">
        <v>227</v>
      </c>
      <c r="D18" s="87" t="s">
        <v>4</v>
      </c>
      <c r="E18" s="126" t="s">
        <v>241</v>
      </c>
      <c r="F18" s="118" t="s">
        <v>409</v>
      </c>
      <c r="G18" s="106">
        <v>944262999</v>
      </c>
      <c r="H18" s="93" t="s">
        <v>1207</v>
      </c>
      <c r="I18" s="111"/>
      <c r="J18" s="111" t="s">
        <v>410</v>
      </c>
      <c r="K18" s="87" t="s">
        <v>358</v>
      </c>
      <c r="L18" s="107" t="s">
        <v>411</v>
      </c>
      <c r="M18" s="169" t="s">
        <v>412</v>
      </c>
    </row>
    <row r="19" spans="1:13" x14ac:dyDescent="0.25">
      <c r="A19" s="168">
        <v>16</v>
      </c>
      <c r="B19" s="128" t="s">
        <v>538</v>
      </c>
      <c r="C19" s="106" t="s">
        <v>227</v>
      </c>
      <c r="D19" s="87" t="s">
        <v>95</v>
      </c>
      <c r="E19" s="126" t="s">
        <v>314</v>
      </c>
      <c r="F19" s="118" t="s">
        <v>315</v>
      </c>
      <c r="G19" s="88">
        <v>944531344</v>
      </c>
      <c r="H19" s="93" t="s">
        <v>316</v>
      </c>
      <c r="I19" s="87"/>
      <c r="J19" s="87" t="s">
        <v>317</v>
      </c>
      <c r="K19" s="87"/>
      <c r="L19" s="105" t="s">
        <v>318</v>
      </c>
      <c r="M19" s="169" t="s">
        <v>319</v>
      </c>
    </row>
    <row r="20" spans="1:13" x14ac:dyDescent="0.25">
      <c r="A20" s="168">
        <v>17</v>
      </c>
      <c r="B20" s="300" t="s">
        <v>428</v>
      </c>
      <c r="C20" s="112" t="s">
        <v>227</v>
      </c>
      <c r="D20" s="87" t="s">
        <v>6</v>
      </c>
      <c r="E20" s="126" t="s">
        <v>429</v>
      </c>
      <c r="F20" s="441" t="s">
        <v>431</v>
      </c>
      <c r="G20" s="106">
        <v>946179190</v>
      </c>
      <c r="H20" s="93" t="s">
        <v>1208</v>
      </c>
      <c r="I20" s="111" t="s">
        <v>432</v>
      </c>
      <c r="J20" s="118" t="s">
        <v>430</v>
      </c>
      <c r="K20" s="87" t="s">
        <v>366</v>
      </c>
      <c r="L20" s="107" t="s">
        <v>433</v>
      </c>
      <c r="M20" s="169" t="s">
        <v>434</v>
      </c>
    </row>
    <row r="21" spans="1:13" x14ac:dyDescent="0.25">
      <c r="A21" s="168">
        <v>18</v>
      </c>
      <c r="B21" s="301" t="s">
        <v>537</v>
      </c>
      <c r="C21" s="106" t="s">
        <v>227</v>
      </c>
      <c r="D21" s="87" t="s">
        <v>81</v>
      </c>
      <c r="E21" s="126" t="s">
        <v>346</v>
      </c>
      <c r="F21" s="118" t="s">
        <v>347</v>
      </c>
      <c r="G21" s="106">
        <v>944205374</v>
      </c>
      <c r="H21" s="93" t="s">
        <v>348</v>
      </c>
      <c r="I21" s="87"/>
      <c r="J21" s="87" t="s">
        <v>349</v>
      </c>
      <c r="K21" s="87" t="s">
        <v>350</v>
      </c>
      <c r="L21" s="107" t="s">
        <v>351</v>
      </c>
      <c r="M21" s="169" t="s">
        <v>352</v>
      </c>
    </row>
    <row r="22" spans="1:13" x14ac:dyDescent="0.25">
      <c r="A22" s="168">
        <v>19</v>
      </c>
      <c r="B22" s="128" t="s">
        <v>385</v>
      </c>
      <c r="C22" s="112" t="s">
        <v>227</v>
      </c>
      <c r="D22" s="87" t="s">
        <v>85</v>
      </c>
      <c r="E22" s="126" t="s">
        <v>185</v>
      </c>
      <c r="F22" s="118" t="s">
        <v>386</v>
      </c>
      <c r="G22" s="106">
        <v>944570057</v>
      </c>
      <c r="H22" s="93" t="s">
        <v>183</v>
      </c>
      <c r="I22" s="111"/>
      <c r="J22" s="111" t="s">
        <v>182</v>
      </c>
      <c r="K22" s="87" t="s">
        <v>387</v>
      </c>
      <c r="L22" s="107" t="s">
        <v>388</v>
      </c>
      <c r="M22" s="169" t="s">
        <v>389</v>
      </c>
    </row>
    <row r="23" spans="1:13" x14ac:dyDescent="0.25">
      <c r="A23" s="168">
        <v>20</v>
      </c>
      <c r="B23" s="301" t="s">
        <v>518</v>
      </c>
      <c r="C23" s="108" t="s">
        <v>227</v>
      </c>
      <c r="D23" s="81" t="s">
        <v>227</v>
      </c>
      <c r="E23" s="109" t="s">
        <v>320</v>
      </c>
      <c r="F23" s="118"/>
      <c r="G23" s="106">
        <v>944789404</v>
      </c>
      <c r="H23" s="93" t="s">
        <v>327</v>
      </c>
      <c r="I23" s="87"/>
      <c r="J23" s="87" t="s">
        <v>328</v>
      </c>
      <c r="K23" s="87"/>
      <c r="L23" s="87" t="s">
        <v>329</v>
      </c>
      <c r="M23" s="169" t="s">
        <v>330</v>
      </c>
    </row>
    <row r="24" spans="1:13" x14ac:dyDescent="0.25">
      <c r="A24" s="168">
        <v>21</v>
      </c>
      <c r="B24" s="128" t="s">
        <v>544</v>
      </c>
      <c r="C24" s="106" t="s">
        <v>227</v>
      </c>
      <c r="D24" s="87" t="s">
        <v>6</v>
      </c>
      <c r="E24" s="126" t="s">
        <v>304</v>
      </c>
      <c r="F24" s="442" t="s">
        <v>306</v>
      </c>
      <c r="G24" s="106">
        <v>946255758</v>
      </c>
      <c r="H24" s="93" t="s">
        <v>249</v>
      </c>
      <c r="I24" s="87"/>
      <c r="J24" s="87" t="s">
        <v>307</v>
      </c>
      <c r="K24" s="87"/>
      <c r="L24" s="115" t="s">
        <v>309</v>
      </c>
      <c r="M24" s="169" t="s">
        <v>310</v>
      </c>
    </row>
    <row r="25" spans="1:13" x14ac:dyDescent="0.25">
      <c r="A25" s="168">
        <v>22</v>
      </c>
      <c r="B25" s="301" t="s">
        <v>535</v>
      </c>
      <c r="C25" s="112" t="s">
        <v>227</v>
      </c>
      <c r="D25" s="87" t="s">
        <v>227</v>
      </c>
      <c r="E25" s="126" t="s">
        <v>402</v>
      </c>
      <c r="F25" s="118" t="s">
        <v>403</v>
      </c>
      <c r="G25" s="106">
        <v>946169088</v>
      </c>
      <c r="H25" s="93" t="s">
        <v>404</v>
      </c>
      <c r="I25" s="111"/>
      <c r="J25" s="111" t="s">
        <v>405</v>
      </c>
      <c r="K25" s="87" t="s">
        <v>382</v>
      </c>
      <c r="L25" s="107" t="s">
        <v>406</v>
      </c>
      <c r="M25" s="169" t="s">
        <v>407</v>
      </c>
    </row>
    <row r="26" spans="1:13" x14ac:dyDescent="0.25">
      <c r="A26" s="168">
        <v>23</v>
      </c>
      <c r="B26" s="300" t="s">
        <v>339</v>
      </c>
      <c r="C26" s="106" t="s">
        <v>227</v>
      </c>
      <c r="D26" s="87" t="s">
        <v>341</v>
      </c>
      <c r="E26" s="126" t="s">
        <v>340</v>
      </c>
      <c r="F26" s="118" t="s">
        <v>342</v>
      </c>
      <c r="G26" s="443">
        <v>944044959</v>
      </c>
      <c r="H26" s="114" t="s">
        <v>343</v>
      </c>
      <c r="I26" s="87"/>
      <c r="J26" s="87" t="s">
        <v>233</v>
      </c>
      <c r="K26" s="87"/>
      <c r="L26" s="107" t="s">
        <v>344</v>
      </c>
      <c r="M26" s="169" t="s">
        <v>345</v>
      </c>
    </row>
    <row r="27" spans="1:13" ht="15.75" thickBot="1" x14ac:dyDescent="0.3">
      <c r="A27" s="170">
        <v>24</v>
      </c>
      <c r="B27" s="303" t="s">
        <v>536</v>
      </c>
      <c r="C27" s="172" t="s">
        <v>227</v>
      </c>
      <c r="D27" s="173" t="s">
        <v>413</v>
      </c>
      <c r="E27" s="436" t="s">
        <v>414</v>
      </c>
      <c r="F27" s="437" t="s">
        <v>415</v>
      </c>
      <c r="G27" s="438">
        <v>946760638</v>
      </c>
      <c r="H27" s="439" t="s">
        <v>416</v>
      </c>
      <c r="I27" s="179" t="s">
        <v>417</v>
      </c>
      <c r="J27" s="179" t="s">
        <v>418</v>
      </c>
      <c r="K27" s="173" t="s">
        <v>419</v>
      </c>
      <c r="L27" s="174" t="s">
        <v>420</v>
      </c>
      <c r="M27" s="175" t="s">
        <v>421</v>
      </c>
    </row>
    <row r="28" spans="1:13" ht="15.75" customHeight="1" x14ac:dyDescent="0.25">
      <c r="A28" s="305">
        <v>25</v>
      </c>
      <c r="B28" s="299" t="s">
        <v>552</v>
      </c>
      <c r="C28" s="163" t="s">
        <v>20</v>
      </c>
      <c r="D28" s="163" t="s">
        <v>502</v>
      </c>
      <c r="E28" s="440" t="s">
        <v>267</v>
      </c>
      <c r="F28" s="432" t="s">
        <v>503</v>
      </c>
      <c r="G28" s="433">
        <v>943633937</v>
      </c>
      <c r="H28" s="434" t="s">
        <v>504</v>
      </c>
      <c r="I28" s="177" t="s">
        <v>505</v>
      </c>
      <c r="J28" s="177" t="s">
        <v>506</v>
      </c>
      <c r="K28" s="165" t="s">
        <v>507</v>
      </c>
      <c r="L28" s="166" t="s">
        <v>508</v>
      </c>
      <c r="M28" s="167" t="s">
        <v>509</v>
      </c>
    </row>
    <row r="29" spans="1:13" x14ac:dyDescent="0.25">
      <c r="A29" s="225">
        <v>26</v>
      </c>
      <c r="B29" s="300" t="s">
        <v>14</v>
      </c>
      <c r="C29" s="112" t="s">
        <v>20</v>
      </c>
      <c r="D29" s="87" t="s">
        <v>397</v>
      </c>
      <c r="E29" s="126" t="s">
        <v>271</v>
      </c>
      <c r="F29" s="118" t="s">
        <v>398</v>
      </c>
      <c r="G29" s="106">
        <v>943304221</v>
      </c>
      <c r="H29" s="93" t="s">
        <v>273</v>
      </c>
      <c r="I29" s="111"/>
      <c r="J29" s="111" t="s">
        <v>272</v>
      </c>
      <c r="K29" s="87" t="s">
        <v>399</v>
      </c>
      <c r="L29" s="107" t="s">
        <v>400</v>
      </c>
      <c r="M29" s="169" t="s">
        <v>401</v>
      </c>
    </row>
    <row r="30" spans="1:13" x14ac:dyDescent="0.25">
      <c r="A30" s="225">
        <v>27</v>
      </c>
      <c r="B30" s="300" t="s">
        <v>28</v>
      </c>
      <c r="C30" s="112" t="s">
        <v>20</v>
      </c>
      <c r="D30" s="87" t="s">
        <v>453</v>
      </c>
      <c r="E30" s="126" t="s">
        <v>454</v>
      </c>
      <c r="F30" s="118" t="s">
        <v>455</v>
      </c>
      <c r="G30" s="106">
        <v>943080222</v>
      </c>
      <c r="H30" s="93" t="s">
        <v>456</v>
      </c>
      <c r="I30" s="111" t="s">
        <v>457</v>
      </c>
      <c r="J30" s="111" t="s">
        <v>458</v>
      </c>
      <c r="K30" s="87" t="s">
        <v>366</v>
      </c>
      <c r="L30" s="107" t="s">
        <v>459</v>
      </c>
      <c r="M30" s="169" t="s">
        <v>460</v>
      </c>
    </row>
    <row r="31" spans="1:13" x14ac:dyDescent="0.25">
      <c r="A31" s="225">
        <v>28</v>
      </c>
      <c r="B31" s="300" t="s">
        <v>19</v>
      </c>
      <c r="C31" s="112" t="s">
        <v>20</v>
      </c>
      <c r="D31" s="87" t="s">
        <v>20</v>
      </c>
      <c r="E31" s="126" t="s">
        <v>1209</v>
      </c>
      <c r="F31" s="118" t="s">
        <v>448</v>
      </c>
      <c r="G31" s="106">
        <v>943793090</v>
      </c>
      <c r="H31" s="93" t="s">
        <v>449</v>
      </c>
      <c r="I31" s="111"/>
      <c r="J31" s="111" t="s">
        <v>450</v>
      </c>
      <c r="K31" s="87"/>
      <c r="L31" s="107" t="s">
        <v>451</v>
      </c>
      <c r="M31" s="169" t="s">
        <v>452</v>
      </c>
    </row>
    <row r="32" spans="1:13" x14ac:dyDescent="0.25">
      <c r="A32" s="225">
        <v>29</v>
      </c>
      <c r="B32" s="300" t="s">
        <v>491</v>
      </c>
      <c r="C32" s="105" t="s">
        <v>20</v>
      </c>
      <c r="D32" s="105" t="s">
        <v>519</v>
      </c>
      <c r="E32" s="129" t="s">
        <v>492</v>
      </c>
      <c r="F32" s="118" t="s">
        <v>1210</v>
      </c>
      <c r="G32" s="444" t="s">
        <v>1211</v>
      </c>
      <c r="H32" s="93" t="s">
        <v>1212</v>
      </c>
      <c r="I32" s="111"/>
      <c r="J32" s="111" t="s">
        <v>494</v>
      </c>
      <c r="K32" s="87" t="s">
        <v>495</v>
      </c>
      <c r="L32" s="107" t="s">
        <v>493</v>
      </c>
      <c r="M32" s="169" t="s">
        <v>556</v>
      </c>
    </row>
    <row r="33" spans="1:13" x14ac:dyDescent="0.25">
      <c r="A33" s="225">
        <v>30</v>
      </c>
      <c r="B33" s="300" t="s">
        <v>27</v>
      </c>
      <c r="C33" s="112" t="s">
        <v>20</v>
      </c>
      <c r="D33" s="87" t="s">
        <v>435</v>
      </c>
      <c r="E33" s="126" t="s">
        <v>1213</v>
      </c>
      <c r="F33" s="118" t="s">
        <v>436</v>
      </c>
      <c r="G33" s="106">
        <v>943161831</v>
      </c>
      <c r="H33" s="93" t="s">
        <v>437</v>
      </c>
      <c r="I33" s="111"/>
      <c r="J33" s="111" t="s">
        <v>438</v>
      </c>
      <c r="K33" s="87"/>
      <c r="L33" s="107" t="s">
        <v>439</v>
      </c>
      <c r="M33" s="169" t="s">
        <v>440</v>
      </c>
    </row>
    <row r="34" spans="1:13" x14ac:dyDescent="0.25">
      <c r="A34" s="225">
        <v>31</v>
      </c>
      <c r="B34" s="300" t="s">
        <v>296</v>
      </c>
      <c r="C34" s="106" t="s">
        <v>20</v>
      </c>
      <c r="D34" s="87" t="s">
        <v>22</v>
      </c>
      <c r="E34" s="126" t="s">
        <v>297</v>
      </c>
      <c r="F34" s="89" t="s">
        <v>298</v>
      </c>
      <c r="G34" s="106">
        <v>943494129</v>
      </c>
      <c r="H34" s="93" t="s">
        <v>288</v>
      </c>
      <c r="I34" s="87" t="s">
        <v>299</v>
      </c>
      <c r="J34" s="87" t="s">
        <v>284</v>
      </c>
      <c r="K34" s="87"/>
      <c r="L34" s="105" t="s">
        <v>302</v>
      </c>
      <c r="M34" s="169" t="s">
        <v>303</v>
      </c>
    </row>
    <row r="35" spans="1:13" x14ac:dyDescent="0.25">
      <c r="A35" s="225">
        <v>32</v>
      </c>
      <c r="B35" s="300" t="s">
        <v>390</v>
      </c>
      <c r="C35" s="112" t="s">
        <v>20</v>
      </c>
      <c r="D35" s="105" t="s">
        <v>8</v>
      </c>
      <c r="E35" s="126" t="s">
        <v>391</v>
      </c>
      <c r="F35" s="118" t="s">
        <v>392</v>
      </c>
      <c r="G35" s="113">
        <v>943482800</v>
      </c>
      <c r="H35" s="114" t="s">
        <v>393</v>
      </c>
      <c r="I35" s="87"/>
      <c r="J35" s="87" t="s">
        <v>394</v>
      </c>
      <c r="K35" s="87"/>
      <c r="L35" s="107" t="s">
        <v>395</v>
      </c>
      <c r="M35" s="169" t="s">
        <v>396</v>
      </c>
    </row>
    <row r="36" spans="1:13" x14ac:dyDescent="0.25">
      <c r="A36" s="225">
        <v>33</v>
      </c>
      <c r="B36" s="301" t="s">
        <v>510</v>
      </c>
      <c r="C36" s="105" t="s">
        <v>20</v>
      </c>
      <c r="D36" s="105" t="s">
        <v>511</v>
      </c>
      <c r="E36" s="129" t="s">
        <v>512</v>
      </c>
      <c r="F36" s="118" t="s">
        <v>513</v>
      </c>
      <c r="G36" s="106">
        <v>943654501</v>
      </c>
      <c r="H36" s="93" t="s">
        <v>514</v>
      </c>
      <c r="I36" s="111"/>
      <c r="J36" s="111" t="s">
        <v>515</v>
      </c>
      <c r="K36" s="87"/>
      <c r="L36" s="107" t="s">
        <v>516</v>
      </c>
      <c r="M36" s="169" t="s">
        <v>517</v>
      </c>
    </row>
    <row r="37" spans="1:13" ht="16.5" customHeight="1" x14ac:dyDescent="0.25">
      <c r="A37" s="225">
        <v>34</v>
      </c>
      <c r="B37" s="300" t="s">
        <v>461</v>
      </c>
      <c r="C37" s="112" t="s">
        <v>20</v>
      </c>
      <c r="D37" s="87" t="s">
        <v>462</v>
      </c>
      <c r="E37" s="126" t="s">
        <v>463</v>
      </c>
      <c r="F37" s="118" t="s">
        <v>464</v>
      </c>
      <c r="G37" s="106">
        <v>943725642</v>
      </c>
      <c r="H37" s="93" t="s">
        <v>1214</v>
      </c>
      <c r="I37" s="111"/>
      <c r="J37" s="111" t="s">
        <v>465</v>
      </c>
      <c r="K37" s="87" t="s">
        <v>373</v>
      </c>
      <c r="L37" s="107" t="s">
        <v>466</v>
      </c>
      <c r="M37" s="169" t="s">
        <v>467</v>
      </c>
    </row>
    <row r="38" spans="1:13" ht="20.25" customHeight="1" thickBot="1" x14ac:dyDescent="0.3">
      <c r="A38" s="226">
        <v>35</v>
      </c>
      <c r="B38" s="171" t="s">
        <v>376</v>
      </c>
      <c r="C38" s="172" t="s">
        <v>20</v>
      </c>
      <c r="D38" s="173" t="s">
        <v>377</v>
      </c>
      <c r="E38" s="436" t="s">
        <v>378</v>
      </c>
      <c r="F38" s="437" t="s">
        <v>379</v>
      </c>
      <c r="G38" s="438">
        <v>943890808</v>
      </c>
      <c r="H38" s="439" t="s">
        <v>380</v>
      </c>
      <c r="I38" s="179"/>
      <c r="J38" s="179" t="s">
        <v>381</v>
      </c>
      <c r="K38" s="173" t="s">
        <v>382</v>
      </c>
      <c r="L38" s="174" t="s">
        <v>383</v>
      </c>
      <c r="M38" s="175" t="s">
        <v>384</v>
      </c>
    </row>
    <row r="39" spans="1:13" ht="15.75" customHeight="1" x14ac:dyDescent="0.25">
      <c r="A39" s="75"/>
      <c r="B39" s="133"/>
      <c r="C39" s="134"/>
      <c r="D39" s="134"/>
      <c r="E39" s="445"/>
      <c r="F39" s="430"/>
      <c r="G39" s="131"/>
      <c r="H39" s="435"/>
      <c r="I39" s="132"/>
      <c r="J39" s="132"/>
      <c r="K39" s="75"/>
      <c r="L39" s="135"/>
      <c r="M39" s="75"/>
    </row>
    <row r="40" spans="1:13" x14ac:dyDescent="0.25">
      <c r="B40" s="132"/>
      <c r="C40" s="92"/>
      <c r="D40" s="75"/>
      <c r="E40" s="77" t="s">
        <v>530</v>
      </c>
      <c r="F40" s="119"/>
      <c r="G40" s="131"/>
      <c r="H40" s="131"/>
      <c r="I40" s="75"/>
      <c r="J40" s="75"/>
      <c r="K40" s="75"/>
      <c r="L40" s="132"/>
      <c r="M40" s="75"/>
    </row>
    <row r="41" spans="1:13" x14ac:dyDescent="0.25">
      <c r="B41" s="4"/>
      <c r="C41" s="92"/>
      <c r="D41" s="75"/>
      <c r="E41" s="76"/>
      <c r="F41" s="119"/>
      <c r="L41" s="4"/>
    </row>
    <row r="42" spans="1:13" x14ac:dyDescent="0.25">
      <c r="B42" s="4"/>
      <c r="C42" s="92"/>
      <c r="D42" s="75"/>
      <c r="E42" s="142" t="s">
        <v>531</v>
      </c>
      <c r="F42" s="119"/>
      <c r="L42" s="4"/>
    </row>
    <row r="43" spans="1:13" x14ac:dyDescent="0.25">
      <c r="B43" s="4"/>
      <c r="C43" s="92"/>
      <c r="D43" s="75"/>
      <c r="E43" s="142" t="s">
        <v>521</v>
      </c>
      <c r="F43" s="119"/>
      <c r="L43" s="4"/>
    </row>
    <row r="44" spans="1:13" x14ac:dyDescent="0.25">
      <c r="B44" s="4"/>
      <c r="C44" s="91"/>
      <c r="E44" s="142" t="s">
        <v>529</v>
      </c>
      <c r="L44" s="4"/>
    </row>
    <row r="45" spans="1:13" ht="24.75" x14ac:dyDescent="0.25">
      <c r="B45" s="4"/>
      <c r="C45" s="91"/>
      <c r="E45" s="147" t="s">
        <v>534</v>
      </c>
      <c r="L45" s="4"/>
    </row>
    <row r="46" spans="1:13" ht="6" customHeight="1" x14ac:dyDescent="0.25">
      <c r="C46" s="91"/>
      <c r="L46" s="4"/>
    </row>
    <row r="47" spans="1:13" x14ac:dyDescent="0.25">
      <c r="C47" s="91"/>
      <c r="E47" s="136" t="s">
        <v>532</v>
      </c>
      <c r="L47" s="4"/>
    </row>
    <row r="48" spans="1:13" x14ac:dyDescent="0.25">
      <c r="C48" s="91"/>
      <c r="E48" s="136" t="s">
        <v>521</v>
      </c>
      <c r="L48" s="4"/>
    </row>
    <row r="49" spans="2:12" ht="24.75" x14ac:dyDescent="0.25">
      <c r="C49" s="91"/>
      <c r="E49" s="137" t="s">
        <v>533</v>
      </c>
      <c r="L49" s="4"/>
    </row>
    <row r="50" spans="2:12" x14ac:dyDescent="0.25">
      <c r="B50" s="4"/>
      <c r="C50" s="91"/>
      <c r="E50" s="138" t="s">
        <v>522</v>
      </c>
      <c r="L50" s="4"/>
    </row>
    <row r="51" spans="2:12" x14ac:dyDescent="0.25">
      <c r="B51" s="4"/>
      <c r="C51" s="91"/>
      <c r="L51" s="4"/>
    </row>
    <row r="52" spans="2:12" x14ac:dyDescent="0.25">
      <c r="B52" s="4"/>
      <c r="C52" s="91"/>
      <c r="L52" s="4"/>
    </row>
    <row r="53" spans="2:12" x14ac:dyDescent="0.25">
      <c r="B53" s="4"/>
      <c r="C53" s="91"/>
      <c r="L53" s="4"/>
    </row>
    <row r="54" spans="2:12" x14ac:dyDescent="0.25">
      <c r="B54" s="4"/>
      <c r="C54" s="91"/>
      <c r="L54" s="4"/>
    </row>
    <row r="55" spans="2:12" x14ac:dyDescent="0.25">
      <c r="B55" s="4"/>
      <c r="C55" s="91"/>
      <c r="L55" s="4"/>
    </row>
    <row r="56" spans="2:12" x14ac:dyDescent="0.25">
      <c r="B56" s="4"/>
      <c r="C56" s="91"/>
      <c r="L56" s="4"/>
    </row>
    <row r="57" spans="2:12" x14ac:dyDescent="0.25">
      <c r="B57" s="4"/>
      <c r="C57" s="91"/>
      <c r="L57" s="4"/>
    </row>
    <row r="58" spans="2:12" x14ac:dyDescent="0.25">
      <c r="B58" s="4"/>
      <c r="C58" s="91"/>
      <c r="L58" s="4"/>
    </row>
    <row r="59" spans="2:12" x14ac:dyDescent="0.25">
      <c r="B59" s="4"/>
      <c r="C59" s="91"/>
      <c r="L59" s="4"/>
    </row>
    <row r="60" spans="2:12" x14ac:dyDescent="0.25">
      <c r="B60" s="4"/>
      <c r="C60" s="91"/>
      <c r="L60" s="4"/>
    </row>
    <row r="61" spans="2:12" x14ac:dyDescent="0.25">
      <c r="B61" s="4"/>
      <c r="C61" s="91"/>
      <c r="L61" s="4"/>
    </row>
    <row r="62" spans="2:12" x14ac:dyDescent="0.25">
      <c r="B62" s="4"/>
      <c r="C62" s="91"/>
      <c r="L62" s="4"/>
    </row>
    <row r="63" spans="2:12" x14ac:dyDescent="0.25">
      <c r="B63" s="4"/>
      <c r="C63" s="91"/>
      <c r="L63" s="4"/>
    </row>
    <row r="64" spans="2:12" x14ac:dyDescent="0.25">
      <c r="B64" s="4"/>
      <c r="C64" s="91"/>
      <c r="L64" s="4"/>
    </row>
    <row r="65" spans="2:12" x14ac:dyDescent="0.25">
      <c r="B65" s="4"/>
      <c r="C65" s="91"/>
      <c r="L65" s="4"/>
    </row>
    <row r="66" spans="2:12" x14ac:dyDescent="0.25">
      <c r="B66" s="4"/>
      <c r="C66" s="91"/>
      <c r="L66" s="4"/>
    </row>
    <row r="67" spans="2:12" x14ac:dyDescent="0.25">
      <c r="B67" s="4"/>
      <c r="C67" s="91"/>
      <c r="L67" s="4"/>
    </row>
    <row r="68" spans="2:12" x14ac:dyDescent="0.25">
      <c r="B68" s="4"/>
      <c r="C68" s="91"/>
      <c r="L68" s="4"/>
    </row>
    <row r="69" spans="2:12" x14ac:dyDescent="0.25">
      <c r="B69" s="4"/>
      <c r="C69" s="91"/>
      <c r="L69" s="4"/>
    </row>
    <row r="70" spans="2:12" x14ac:dyDescent="0.25">
      <c r="B70" s="4"/>
      <c r="C70" s="91"/>
      <c r="L70" s="4"/>
    </row>
    <row r="71" spans="2:12" x14ac:dyDescent="0.25">
      <c r="B71" s="4"/>
      <c r="C71" s="91"/>
      <c r="L71" s="4"/>
    </row>
    <row r="72" spans="2:12" x14ac:dyDescent="0.25">
      <c r="B72" s="4"/>
      <c r="C72" s="91"/>
      <c r="L72" s="4"/>
    </row>
    <row r="73" spans="2:12" x14ac:dyDescent="0.25">
      <c r="B73" s="4"/>
      <c r="C73" s="91"/>
      <c r="L73" s="4"/>
    </row>
    <row r="74" spans="2:12" x14ac:dyDescent="0.25">
      <c r="B74" s="4"/>
      <c r="C74" s="91"/>
      <c r="L74" s="4"/>
    </row>
    <row r="75" spans="2:12" x14ac:dyDescent="0.25">
      <c r="B75" s="4"/>
      <c r="C75" s="91"/>
      <c r="L75" s="4"/>
    </row>
    <row r="76" spans="2:12" x14ac:dyDescent="0.25">
      <c r="B76" s="4"/>
      <c r="C76" s="91"/>
      <c r="L76" s="4"/>
    </row>
    <row r="77" spans="2:12" x14ac:dyDescent="0.25">
      <c r="B77" s="4"/>
      <c r="C77" s="91"/>
      <c r="L77" s="4"/>
    </row>
    <row r="78" spans="2:12" x14ac:dyDescent="0.25">
      <c r="B78" s="4"/>
      <c r="C78" s="91"/>
      <c r="L78" s="4"/>
    </row>
    <row r="79" spans="2:12" x14ac:dyDescent="0.25">
      <c r="B79" s="4"/>
      <c r="C79" s="91"/>
      <c r="L79" s="4"/>
    </row>
    <row r="80" spans="2:12" x14ac:dyDescent="0.25">
      <c r="B80" s="4"/>
      <c r="C80" s="91"/>
      <c r="L80" s="4"/>
    </row>
    <row r="81" spans="2:12" x14ac:dyDescent="0.25">
      <c r="B81" s="4"/>
      <c r="C81" s="91"/>
      <c r="L81" s="4"/>
    </row>
    <row r="82" spans="2:12" x14ac:dyDescent="0.25">
      <c r="B82" s="4"/>
      <c r="C82" s="91"/>
      <c r="L82" s="4"/>
    </row>
    <row r="83" spans="2:12" x14ac:dyDescent="0.25">
      <c r="B83" s="4"/>
      <c r="C83" s="91"/>
      <c r="L83" s="4"/>
    </row>
    <row r="84" spans="2:12" x14ac:dyDescent="0.25">
      <c r="B84" s="4"/>
      <c r="C84" s="91"/>
      <c r="L84" s="4"/>
    </row>
    <row r="85" spans="2:12" x14ac:dyDescent="0.25">
      <c r="B85" s="4"/>
      <c r="C85" s="91"/>
      <c r="L85" s="4"/>
    </row>
    <row r="86" spans="2:12" x14ac:dyDescent="0.25">
      <c r="B86" s="4"/>
      <c r="C86" s="91"/>
      <c r="L86" s="4"/>
    </row>
    <row r="87" spans="2:12" x14ac:dyDescent="0.25">
      <c r="B87" s="4"/>
      <c r="C87" s="91"/>
      <c r="L87" s="4"/>
    </row>
    <row r="88" spans="2:12" x14ac:dyDescent="0.25">
      <c r="B88" s="4"/>
      <c r="C88" s="91"/>
      <c r="L88" s="4"/>
    </row>
    <row r="89" spans="2:12" x14ac:dyDescent="0.25">
      <c r="B89" s="4"/>
      <c r="C89" s="91"/>
      <c r="L89" s="4"/>
    </row>
    <row r="90" spans="2:12" x14ac:dyDescent="0.25">
      <c r="B90" s="4"/>
      <c r="C90" s="91"/>
      <c r="L90" s="4"/>
    </row>
    <row r="91" spans="2:12" x14ac:dyDescent="0.25">
      <c r="B91" s="4"/>
      <c r="C91" s="91"/>
      <c r="L91" s="4"/>
    </row>
    <row r="92" spans="2:12" x14ac:dyDescent="0.25">
      <c r="B92" s="4"/>
      <c r="C92" s="91"/>
      <c r="L92" s="4"/>
    </row>
    <row r="93" spans="2:12" x14ac:dyDescent="0.25">
      <c r="B93" s="4"/>
      <c r="C93" s="91"/>
      <c r="L93" s="4"/>
    </row>
    <row r="94" spans="2:12" x14ac:dyDescent="0.25">
      <c r="B94" s="4"/>
      <c r="C94" s="91"/>
      <c r="L94" s="4"/>
    </row>
    <row r="95" spans="2:12" x14ac:dyDescent="0.25">
      <c r="B95" s="4"/>
      <c r="C95" s="91"/>
      <c r="L95" s="4"/>
    </row>
    <row r="96" spans="2:12" x14ac:dyDescent="0.25">
      <c r="B96" s="4"/>
      <c r="C96" s="91"/>
      <c r="L96" s="4"/>
    </row>
    <row r="97" spans="2:12" x14ac:dyDescent="0.25">
      <c r="B97" s="4"/>
      <c r="C97" s="91"/>
      <c r="L97" s="4"/>
    </row>
    <row r="98" spans="2:12" x14ac:dyDescent="0.25">
      <c r="B98" s="4"/>
      <c r="C98" s="91"/>
      <c r="L98" s="4"/>
    </row>
    <row r="99" spans="2:12" x14ac:dyDescent="0.25">
      <c r="B99" s="4"/>
      <c r="C99" s="91"/>
      <c r="L99" s="4"/>
    </row>
    <row r="100" spans="2:12" x14ac:dyDescent="0.25">
      <c r="B100" s="4"/>
      <c r="C100" s="91"/>
      <c r="L100" s="4"/>
    </row>
    <row r="101" spans="2:12" x14ac:dyDescent="0.25">
      <c r="B101" s="4"/>
      <c r="C101" s="91"/>
      <c r="L101" s="4"/>
    </row>
    <row r="102" spans="2:12" x14ac:dyDescent="0.25">
      <c r="B102" s="4"/>
      <c r="C102" s="91"/>
      <c r="L102" s="4"/>
    </row>
    <row r="103" spans="2:12" x14ac:dyDescent="0.25">
      <c r="B103" s="4"/>
      <c r="C103" s="91"/>
      <c r="L103" s="4"/>
    </row>
    <row r="104" spans="2:12" x14ac:dyDescent="0.25">
      <c r="B104" s="4"/>
      <c r="C104" s="91"/>
      <c r="L104" s="4"/>
    </row>
    <row r="105" spans="2:12" x14ac:dyDescent="0.25">
      <c r="B105" s="4"/>
      <c r="C105" s="91"/>
      <c r="L105" s="4"/>
    </row>
    <row r="106" spans="2:12" x14ac:dyDescent="0.25">
      <c r="B106" s="4"/>
      <c r="C106" s="91"/>
      <c r="L106" s="4"/>
    </row>
    <row r="107" spans="2:12" x14ac:dyDescent="0.25">
      <c r="B107" s="4"/>
      <c r="C107" s="91"/>
      <c r="L107" s="4"/>
    </row>
    <row r="108" spans="2:12" x14ac:dyDescent="0.25">
      <c r="B108" s="4"/>
      <c r="C108" s="91"/>
      <c r="L108" s="4"/>
    </row>
    <row r="109" spans="2:12" x14ac:dyDescent="0.25">
      <c r="B109" s="4"/>
      <c r="C109" s="91"/>
      <c r="L109" s="4"/>
    </row>
    <row r="110" spans="2:12" x14ac:dyDescent="0.25">
      <c r="B110" s="4"/>
      <c r="C110" s="91"/>
      <c r="L110" s="4"/>
    </row>
    <row r="111" spans="2:12" x14ac:dyDescent="0.25">
      <c r="B111" s="4"/>
      <c r="C111" s="91"/>
      <c r="L111" s="4"/>
    </row>
    <row r="112" spans="2:12" x14ac:dyDescent="0.25">
      <c r="B112" s="4"/>
      <c r="C112" s="91"/>
      <c r="L112" s="4"/>
    </row>
    <row r="113" spans="2:12" x14ac:dyDescent="0.25">
      <c r="B113" s="4"/>
      <c r="C113" s="91"/>
      <c r="L113" s="4"/>
    </row>
    <row r="114" spans="2:12" x14ac:dyDescent="0.25">
      <c r="B114" s="4"/>
      <c r="C114" s="91"/>
      <c r="L114" s="4"/>
    </row>
    <row r="115" spans="2:12" x14ac:dyDescent="0.25">
      <c r="B115" s="4"/>
      <c r="C115" s="91"/>
      <c r="L115" s="4"/>
    </row>
    <row r="116" spans="2:12" x14ac:dyDescent="0.25">
      <c r="B116" s="4"/>
      <c r="C116" s="91"/>
      <c r="L116" s="4"/>
    </row>
    <row r="117" spans="2:12" x14ac:dyDescent="0.25">
      <c r="B117" s="4"/>
      <c r="C117" s="91"/>
      <c r="L117" s="4"/>
    </row>
    <row r="118" spans="2:12" x14ac:dyDescent="0.25">
      <c r="B118" s="4"/>
      <c r="C118" s="91"/>
      <c r="L118" s="4"/>
    </row>
    <row r="119" spans="2:12" x14ac:dyDescent="0.25">
      <c r="B119" s="4"/>
      <c r="C119" s="91"/>
      <c r="L119" s="4"/>
    </row>
    <row r="120" spans="2:12" x14ac:dyDescent="0.25">
      <c r="B120" s="4"/>
      <c r="C120" s="91"/>
      <c r="L120" s="4"/>
    </row>
    <row r="121" spans="2:12" x14ac:dyDescent="0.25">
      <c r="B121" s="4"/>
      <c r="C121" s="91"/>
      <c r="L121" s="4"/>
    </row>
    <row r="122" spans="2:12" x14ac:dyDescent="0.25">
      <c r="B122" s="4"/>
      <c r="C122" s="91"/>
      <c r="L122" s="4"/>
    </row>
    <row r="123" spans="2:12" x14ac:dyDescent="0.25">
      <c r="B123" s="4"/>
      <c r="C123" s="91"/>
      <c r="L123" s="4"/>
    </row>
    <row r="124" spans="2:12" x14ac:dyDescent="0.25">
      <c r="B124" s="4"/>
      <c r="C124" s="91"/>
      <c r="L124" s="4"/>
    </row>
    <row r="125" spans="2:12" x14ac:dyDescent="0.25">
      <c r="B125" s="4"/>
      <c r="C125" s="91"/>
      <c r="L125" s="4"/>
    </row>
    <row r="126" spans="2:12" x14ac:dyDescent="0.25">
      <c r="B126" s="4"/>
      <c r="C126" s="91"/>
      <c r="L126" s="4"/>
    </row>
    <row r="127" spans="2:12" x14ac:dyDescent="0.25">
      <c r="B127" s="4"/>
      <c r="C127" s="91"/>
      <c r="L127" s="4"/>
    </row>
    <row r="128" spans="2:12" x14ac:dyDescent="0.25">
      <c r="B128" s="4"/>
      <c r="C128" s="91"/>
      <c r="L128" s="4"/>
    </row>
    <row r="129" spans="2:12" x14ac:dyDescent="0.25">
      <c r="B129" s="4"/>
      <c r="C129" s="91"/>
      <c r="L129" s="4"/>
    </row>
    <row r="130" spans="2:12" x14ac:dyDescent="0.25">
      <c r="B130" s="4"/>
      <c r="C130" s="91"/>
      <c r="L130" s="4"/>
    </row>
    <row r="131" spans="2:12" x14ac:dyDescent="0.25">
      <c r="B131" s="4"/>
      <c r="C131" s="91"/>
      <c r="L131" s="4"/>
    </row>
    <row r="132" spans="2:12" x14ac:dyDescent="0.25">
      <c r="B132" s="4"/>
      <c r="C132" s="91"/>
      <c r="L132" s="4"/>
    </row>
    <row r="133" spans="2:12" x14ac:dyDescent="0.25">
      <c r="B133" s="4"/>
      <c r="C133" s="91"/>
      <c r="L133" s="4"/>
    </row>
    <row r="134" spans="2:12" x14ac:dyDescent="0.25">
      <c r="B134" s="4"/>
      <c r="C134" s="91"/>
      <c r="L134" s="4"/>
    </row>
    <row r="135" spans="2:12" x14ac:dyDescent="0.25">
      <c r="B135" s="4"/>
      <c r="C135" s="91"/>
      <c r="L135" s="4"/>
    </row>
    <row r="136" spans="2:12" x14ac:dyDescent="0.25">
      <c r="B136" s="4"/>
      <c r="C136" s="91"/>
      <c r="L136" s="4"/>
    </row>
    <row r="137" spans="2:12" x14ac:dyDescent="0.25">
      <c r="B137" s="4"/>
      <c r="C137" s="91"/>
      <c r="L137" s="4"/>
    </row>
    <row r="138" spans="2:12" x14ac:dyDescent="0.25">
      <c r="B138" s="4"/>
      <c r="C138" s="91"/>
      <c r="L138" s="4"/>
    </row>
    <row r="139" spans="2:12" x14ac:dyDescent="0.25">
      <c r="B139" s="4"/>
      <c r="C139" s="91"/>
      <c r="L139" s="4"/>
    </row>
    <row r="140" spans="2:12" x14ac:dyDescent="0.25">
      <c r="B140" s="4"/>
      <c r="C140" s="91"/>
      <c r="L140" s="4"/>
    </row>
    <row r="141" spans="2:12" x14ac:dyDescent="0.25">
      <c r="B141" s="4"/>
      <c r="C141" s="91"/>
      <c r="L141" s="4"/>
    </row>
    <row r="142" spans="2:12" x14ac:dyDescent="0.25">
      <c r="B142" s="4"/>
      <c r="C142" s="91"/>
      <c r="L142" s="4"/>
    </row>
    <row r="143" spans="2:12" x14ac:dyDescent="0.25">
      <c r="B143" s="4"/>
      <c r="C143" s="91"/>
      <c r="L143" s="4"/>
    </row>
    <row r="144" spans="2:12" x14ac:dyDescent="0.25">
      <c r="B144" s="4"/>
      <c r="C144" s="91"/>
      <c r="L144" s="4"/>
    </row>
    <row r="145" spans="2:12" x14ac:dyDescent="0.25">
      <c r="B145" s="4"/>
      <c r="C145" s="91"/>
      <c r="L145" s="4"/>
    </row>
    <row r="146" spans="2:12" x14ac:dyDescent="0.25">
      <c r="B146" s="4"/>
      <c r="C146" s="91"/>
      <c r="L146" s="4"/>
    </row>
    <row r="147" spans="2:12" x14ac:dyDescent="0.25">
      <c r="B147" s="4"/>
      <c r="C147" s="91"/>
      <c r="L147" s="4"/>
    </row>
    <row r="148" spans="2:12" x14ac:dyDescent="0.25">
      <c r="B148" s="4"/>
      <c r="C148" s="91"/>
      <c r="L148" s="4"/>
    </row>
    <row r="149" spans="2:12" x14ac:dyDescent="0.25">
      <c r="B149" s="4"/>
      <c r="C149" s="91"/>
      <c r="L149" s="4"/>
    </row>
    <row r="150" spans="2:12" x14ac:dyDescent="0.25">
      <c r="B150" s="4"/>
      <c r="C150" s="91"/>
      <c r="L150" s="4"/>
    </row>
    <row r="151" spans="2:12" x14ac:dyDescent="0.25">
      <c r="B151" s="4"/>
      <c r="C151" s="91"/>
      <c r="L151" s="4"/>
    </row>
    <row r="152" spans="2:12" x14ac:dyDescent="0.25">
      <c r="B152" s="4"/>
      <c r="C152" s="91"/>
      <c r="L152" s="4"/>
    </row>
    <row r="153" spans="2:12" x14ac:dyDescent="0.25">
      <c r="B153" s="4"/>
      <c r="C153" s="91"/>
      <c r="L153" s="4"/>
    </row>
    <row r="154" spans="2:12" x14ac:dyDescent="0.25">
      <c r="B154" s="4"/>
      <c r="C154" s="91"/>
      <c r="L154" s="4"/>
    </row>
    <row r="155" spans="2:12" x14ac:dyDescent="0.25">
      <c r="B155" s="4"/>
      <c r="C155" s="91"/>
      <c r="L155" s="4"/>
    </row>
    <row r="156" spans="2:12" x14ac:dyDescent="0.25">
      <c r="B156" s="4"/>
      <c r="C156" s="91"/>
      <c r="L156" s="4"/>
    </row>
    <row r="157" spans="2:12" x14ac:dyDescent="0.25">
      <c r="B157" s="4"/>
      <c r="C157" s="91"/>
      <c r="L157" s="4"/>
    </row>
    <row r="158" spans="2:12" x14ac:dyDescent="0.25">
      <c r="B158" s="4"/>
      <c r="C158" s="91"/>
      <c r="L158" s="4"/>
    </row>
    <row r="159" spans="2:12" x14ac:dyDescent="0.25">
      <c r="B159" s="4"/>
      <c r="C159" s="91"/>
      <c r="L159" s="4"/>
    </row>
    <row r="160" spans="2:12" x14ac:dyDescent="0.25">
      <c r="B160" s="4"/>
      <c r="C160" s="91"/>
      <c r="L160" s="4"/>
    </row>
    <row r="161" spans="2:12" x14ac:dyDescent="0.25">
      <c r="B161" s="4"/>
      <c r="C161" s="91"/>
      <c r="L161" s="4"/>
    </row>
    <row r="162" spans="2:12" x14ac:dyDescent="0.25">
      <c r="B162" s="4"/>
      <c r="C162" s="91"/>
      <c r="L162" s="4"/>
    </row>
    <row r="163" spans="2:12" x14ac:dyDescent="0.25">
      <c r="B163" s="4"/>
      <c r="C163" s="91"/>
      <c r="L163" s="4"/>
    </row>
    <row r="164" spans="2:12" x14ac:dyDescent="0.25">
      <c r="B164" s="4"/>
      <c r="C164" s="91"/>
      <c r="L164" s="4"/>
    </row>
    <row r="165" spans="2:12" x14ac:dyDescent="0.25">
      <c r="B165" s="4"/>
      <c r="C165" s="91"/>
      <c r="L165" s="4"/>
    </row>
    <row r="166" spans="2:12" x14ac:dyDescent="0.25">
      <c r="B166" s="4"/>
      <c r="C166" s="91"/>
      <c r="L166" s="4"/>
    </row>
    <row r="167" spans="2:12" x14ac:dyDescent="0.25">
      <c r="B167" s="4"/>
      <c r="C167" s="91"/>
      <c r="L167" s="4"/>
    </row>
    <row r="168" spans="2:12" x14ac:dyDescent="0.25">
      <c r="B168" s="4"/>
      <c r="C168" s="91"/>
      <c r="L168" s="4"/>
    </row>
    <row r="169" spans="2:12" x14ac:dyDescent="0.25">
      <c r="B169" s="4"/>
      <c r="C169" s="91"/>
      <c r="L169" s="4"/>
    </row>
    <row r="170" spans="2:12" x14ac:dyDescent="0.25">
      <c r="B170" s="4"/>
      <c r="C170" s="91"/>
      <c r="L170" s="4"/>
    </row>
    <row r="171" spans="2:12" x14ac:dyDescent="0.25">
      <c r="B171" s="4"/>
      <c r="C171" s="91"/>
      <c r="L171" s="4"/>
    </row>
    <row r="172" spans="2:12" x14ac:dyDescent="0.25">
      <c r="B172" s="4"/>
      <c r="C172" s="91"/>
      <c r="L172" s="4"/>
    </row>
    <row r="173" spans="2:12" x14ac:dyDescent="0.25">
      <c r="B173" s="4"/>
      <c r="C173" s="91"/>
      <c r="L173" s="4"/>
    </row>
    <row r="174" spans="2:12" x14ac:dyDescent="0.25">
      <c r="B174" s="4"/>
      <c r="C174" s="91"/>
      <c r="L174" s="4"/>
    </row>
    <row r="175" spans="2:12" x14ac:dyDescent="0.25">
      <c r="B175" s="4"/>
      <c r="C175" s="91"/>
      <c r="L175" s="4"/>
    </row>
    <row r="176" spans="2:12" x14ac:dyDescent="0.25">
      <c r="B176" s="4"/>
      <c r="C176" s="91"/>
      <c r="L176" s="4"/>
    </row>
    <row r="177" spans="2:12" x14ac:dyDescent="0.25">
      <c r="B177" s="4"/>
      <c r="C177" s="91"/>
      <c r="L177" s="4"/>
    </row>
    <row r="178" spans="2:12" x14ac:dyDescent="0.25">
      <c r="B178" s="4"/>
      <c r="C178" s="91"/>
      <c r="L178" s="4"/>
    </row>
    <row r="179" spans="2:12" x14ac:dyDescent="0.25">
      <c r="B179" s="4"/>
      <c r="C179" s="91"/>
      <c r="L179" s="4"/>
    </row>
    <row r="180" spans="2:12" x14ac:dyDescent="0.25">
      <c r="B180" s="4"/>
      <c r="C180" s="91"/>
      <c r="L180" s="4"/>
    </row>
    <row r="181" spans="2:12" x14ac:dyDescent="0.25">
      <c r="B181" s="4"/>
      <c r="C181" s="91"/>
      <c r="L181" s="4"/>
    </row>
    <row r="182" spans="2:12" x14ac:dyDescent="0.25">
      <c r="B182" s="4"/>
      <c r="C182" s="91"/>
      <c r="L182" s="4"/>
    </row>
    <row r="183" spans="2:12" x14ac:dyDescent="0.25">
      <c r="B183" s="4"/>
      <c r="C183" s="91"/>
      <c r="L183" s="4"/>
    </row>
    <row r="184" spans="2:12" x14ac:dyDescent="0.25">
      <c r="B184" s="4"/>
      <c r="C184" s="91"/>
      <c r="L184" s="4"/>
    </row>
    <row r="185" spans="2:12" x14ac:dyDescent="0.25">
      <c r="B185" s="4"/>
      <c r="C185" s="91"/>
      <c r="L185" s="4"/>
    </row>
    <row r="186" spans="2:12" x14ac:dyDescent="0.25">
      <c r="B186" s="4"/>
      <c r="C186" s="91"/>
      <c r="L186" s="4"/>
    </row>
    <row r="187" spans="2:12" x14ac:dyDescent="0.25">
      <c r="B187" s="4"/>
      <c r="C187" s="91"/>
      <c r="L187" s="4"/>
    </row>
    <row r="188" spans="2:12" x14ac:dyDescent="0.25">
      <c r="B188" s="4"/>
      <c r="C188" s="91"/>
      <c r="L188" s="4"/>
    </row>
    <row r="189" spans="2:12" x14ac:dyDescent="0.25">
      <c r="B189" s="4"/>
      <c r="C189" s="91"/>
      <c r="L189" s="4"/>
    </row>
    <row r="190" spans="2:12" x14ac:dyDescent="0.25">
      <c r="B190" s="4"/>
      <c r="C190" s="91"/>
      <c r="L190" s="4"/>
    </row>
    <row r="191" spans="2:12" x14ac:dyDescent="0.25">
      <c r="B191" s="4"/>
      <c r="C191" s="91"/>
      <c r="L191" s="4"/>
    </row>
    <row r="192" spans="2:12" x14ac:dyDescent="0.25">
      <c r="B192" s="4"/>
      <c r="C192" s="91"/>
      <c r="L192" s="4"/>
    </row>
    <row r="193" spans="2:12" x14ac:dyDescent="0.25">
      <c r="B193" s="4"/>
      <c r="C193" s="91"/>
      <c r="L193" s="4"/>
    </row>
    <row r="194" spans="2:12" x14ac:dyDescent="0.25">
      <c r="B194" s="4"/>
      <c r="C194" s="91"/>
      <c r="L194" s="4"/>
    </row>
    <row r="195" spans="2:12" x14ac:dyDescent="0.25">
      <c r="B195" s="4"/>
      <c r="C195" s="91"/>
      <c r="L195" s="4"/>
    </row>
    <row r="196" spans="2:12" x14ac:dyDescent="0.25">
      <c r="B196" s="4"/>
      <c r="C196" s="91"/>
      <c r="L196" s="4"/>
    </row>
    <row r="197" spans="2:12" x14ac:dyDescent="0.25">
      <c r="B197" s="4"/>
      <c r="C197" s="91"/>
      <c r="L197" s="4"/>
    </row>
    <row r="198" spans="2:12" x14ac:dyDescent="0.25">
      <c r="B198" s="4"/>
      <c r="C198" s="91"/>
      <c r="L198" s="4"/>
    </row>
  </sheetData>
  <autoFilter ref="A3:M38">
    <sortState ref="A4:Y38">
      <sortCondition ref="A3:A38"/>
    </sortState>
  </autoFilter>
  <hyperlinks>
    <hyperlink ref="H34" r:id="rId1"/>
    <hyperlink ref="H24" r:id="rId2"/>
    <hyperlink ref="H9" r:id="rId3"/>
    <hyperlink ref="H19" r:id="rId4"/>
    <hyperlink ref="H5" r:id="rId5"/>
    <hyperlink ref="H23" r:id="rId6"/>
    <hyperlink ref="H14" r:id="rId7"/>
    <hyperlink ref="H26" r:id="rId8"/>
    <hyperlink ref="H21" r:id="rId9"/>
    <hyperlink ref="H7" r:id="rId10"/>
    <hyperlink ref="H4" r:id="rId11"/>
    <hyperlink ref="H10" r:id="rId12"/>
    <hyperlink ref="H38" r:id="rId13"/>
    <hyperlink ref="H22" r:id="rId14"/>
    <hyperlink ref="H35" r:id="rId15"/>
    <hyperlink ref="H29" r:id="rId16"/>
    <hyperlink ref="H25" r:id="rId17"/>
    <hyperlink ref="H18" r:id="rId18"/>
    <hyperlink ref="H27" r:id="rId19"/>
    <hyperlink ref="H16" r:id="rId20"/>
    <hyperlink ref="H20" r:id="rId21"/>
    <hyperlink ref="H33" r:id="rId22"/>
    <hyperlink ref="H15" r:id="rId23"/>
    <hyperlink ref="H31" r:id="rId24"/>
    <hyperlink ref="H30" r:id="rId25"/>
    <hyperlink ref="H37" r:id="rId26"/>
    <hyperlink ref="H13" r:id="rId27"/>
    <hyperlink ref="H11" r:id="rId28"/>
    <hyperlink ref="H17" r:id="rId29" display="behargintza@sestao.net"/>
    <hyperlink ref="H8" r:id="rId30"/>
    <hyperlink ref="H6" r:id="rId31"/>
    <hyperlink ref="H28" r:id="rId32"/>
    <hyperlink ref="H36" r:id="rId33"/>
    <hyperlink ref="H12" r:id="rId34"/>
    <hyperlink ref="H32" r:id="rId35"/>
  </hyperlinks>
  <pageMargins left="0" right="0" top="0.74803149606299213" bottom="0.74803149606299213" header="0.31496062992125984" footer="0.31496062992125984"/>
  <pageSetup paperSize="9" scale="94" orientation="landscape" r:id="rId3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E39" sqref="E39"/>
    </sheetView>
  </sheetViews>
  <sheetFormatPr baseColWidth="10" defaultRowHeight="15" x14ac:dyDescent="0.25"/>
  <cols>
    <col min="2" max="2" width="12.140625" customWidth="1"/>
    <col min="3" max="3" width="17.28515625" customWidth="1"/>
    <col min="4" max="4" width="17.7109375" customWidth="1"/>
    <col min="5" max="5" width="18.7109375" customWidth="1"/>
    <col min="7" max="7" width="21.140625" customWidth="1"/>
    <col min="9" max="9" width="13.42578125" customWidth="1"/>
    <col min="11" max="11" width="11.5703125" customWidth="1"/>
  </cols>
  <sheetData>
    <row r="1" spans="1:11" x14ac:dyDescent="0.25">
      <c r="A1" t="s">
        <v>557</v>
      </c>
      <c r="B1" t="s">
        <v>558</v>
      </c>
      <c r="C1" t="s">
        <v>559</v>
      </c>
      <c r="D1" t="s">
        <v>560</v>
      </c>
      <c r="E1" t="s">
        <v>561</v>
      </c>
      <c r="F1" t="s">
        <v>562</v>
      </c>
      <c r="G1" t="s">
        <v>563</v>
      </c>
      <c r="H1" t="s">
        <v>564</v>
      </c>
      <c r="I1" t="s">
        <v>547</v>
      </c>
      <c r="J1" t="s">
        <v>565</v>
      </c>
      <c r="K1" t="s">
        <v>43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F6" sqref="F6"/>
    </sheetView>
  </sheetViews>
  <sheetFormatPr baseColWidth="10" defaultRowHeight="15" x14ac:dyDescent="0.25"/>
  <cols>
    <col min="2" max="2" width="12.140625" customWidth="1"/>
    <col min="3" max="3" width="17.28515625" customWidth="1"/>
    <col min="4" max="4" width="17.7109375" customWidth="1"/>
    <col min="5" max="5" width="18.7109375" customWidth="1"/>
    <col min="7" max="7" width="21.140625" customWidth="1"/>
    <col min="9" max="9" width="13.42578125" customWidth="1"/>
    <col min="11" max="11" width="11.5703125" customWidth="1"/>
  </cols>
  <sheetData>
    <row r="1" spans="1:11" x14ac:dyDescent="0.25">
      <c r="A1" t="s">
        <v>557</v>
      </c>
      <c r="B1" t="s">
        <v>558</v>
      </c>
      <c r="C1" t="s">
        <v>559</v>
      </c>
      <c r="D1" t="s">
        <v>560</v>
      </c>
      <c r="E1" t="s">
        <v>561</v>
      </c>
      <c r="F1" t="s">
        <v>562</v>
      </c>
      <c r="G1" t="s">
        <v>563</v>
      </c>
      <c r="H1" t="s">
        <v>564</v>
      </c>
      <c r="I1" t="s">
        <v>547</v>
      </c>
      <c r="J1" t="s">
        <v>565</v>
      </c>
      <c r="K1" t="s">
        <v>43</v>
      </c>
    </row>
    <row r="2" spans="1:11" x14ac:dyDescent="0.25">
      <c r="A2">
        <v>159</v>
      </c>
      <c r="E2">
        <v>1</v>
      </c>
      <c r="F2" t="s">
        <v>1052</v>
      </c>
      <c r="G2" t="s">
        <v>1053</v>
      </c>
      <c r="H2" t="s">
        <v>1029</v>
      </c>
      <c r="I2" t="s">
        <v>547</v>
      </c>
      <c r="J2">
        <v>1500</v>
      </c>
      <c r="K2" t="s">
        <v>569</v>
      </c>
    </row>
    <row r="3" spans="1:11" x14ac:dyDescent="0.25">
      <c r="A3">
        <v>158</v>
      </c>
      <c r="E3">
        <v>1</v>
      </c>
      <c r="F3" t="s">
        <v>1050</v>
      </c>
      <c r="G3" t="s">
        <v>1051</v>
      </c>
      <c r="H3" t="s">
        <v>1029</v>
      </c>
      <c r="I3" t="s">
        <v>547</v>
      </c>
      <c r="J3">
        <v>1500</v>
      </c>
      <c r="K3" t="s">
        <v>569</v>
      </c>
    </row>
    <row r="4" spans="1:11" x14ac:dyDescent="0.25">
      <c r="A4">
        <v>157</v>
      </c>
      <c r="E4">
        <v>1</v>
      </c>
      <c r="F4" t="s">
        <v>1048</v>
      </c>
      <c r="G4" t="s">
        <v>1049</v>
      </c>
      <c r="H4" t="s">
        <v>1029</v>
      </c>
      <c r="I4" t="s">
        <v>547</v>
      </c>
      <c r="J4">
        <v>1500</v>
      </c>
      <c r="K4" t="s">
        <v>569</v>
      </c>
    </row>
    <row r="5" spans="1:11" x14ac:dyDescent="0.25">
      <c r="A5">
        <v>156</v>
      </c>
      <c r="E5">
        <v>1</v>
      </c>
      <c r="F5" t="s">
        <v>1046</v>
      </c>
      <c r="G5" t="s">
        <v>1047</v>
      </c>
      <c r="H5" t="s">
        <v>1029</v>
      </c>
      <c r="I5" t="s">
        <v>547</v>
      </c>
      <c r="J5">
        <v>1500</v>
      </c>
      <c r="K5" t="s">
        <v>569</v>
      </c>
    </row>
    <row r="6" spans="1:11" x14ac:dyDescent="0.25">
      <c r="A6">
        <v>155</v>
      </c>
      <c r="C6">
        <v>1</v>
      </c>
      <c r="F6" t="s">
        <v>1044</v>
      </c>
      <c r="G6" t="s">
        <v>1045</v>
      </c>
      <c r="H6" t="s">
        <v>1029</v>
      </c>
      <c r="I6" t="s">
        <v>546</v>
      </c>
      <c r="J6">
        <v>1500</v>
      </c>
      <c r="K6" t="s">
        <v>569</v>
      </c>
    </row>
    <row r="7" spans="1:11" x14ac:dyDescent="0.25">
      <c r="A7">
        <v>154</v>
      </c>
      <c r="C7">
        <v>1</v>
      </c>
      <c r="F7" t="s">
        <v>1042</v>
      </c>
      <c r="G7" t="s">
        <v>1043</v>
      </c>
      <c r="H7" t="s">
        <v>1029</v>
      </c>
      <c r="I7" t="s">
        <v>546</v>
      </c>
      <c r="J7">
        <v>1500</v>
      </c>
      <c r="K7" t="s">
        <v>569</v>
      </c>
    </row>
    <row r="8" spans="1:11" x14ac:dyDescent="0.25">
      <c r="A8">
        <v>153</v>
      </c>
      <c r="C8">
        <v>1</v>
      </c>
      <c r="F8" t="s">
        <v>1040</v>
      </c>
      <c r="G8" t="s">
        <v>1041</v>
      </c>
      <c r="H8" t="s">
        <v>1029</v>
      </c>
      <c r="I8" t="s">
        <v>546</v>
      </c>
      <c r="J8">
        <v>1500</v>
      </c>
      <c r="K8" t="s">
        <v>569</v>
      </c>
    </row>
    <row r="9" spans="1:11" x14ac:dyDescent="0.25">
      <c r="A9">
        <v>152</v>
      </c>
      <c r="C9">
        <v>1</v>
      </c>
      <c r="F9" t="s">
        <v>1038</v>
      </c>
      <c r="G9" t="s">
        <v>1039</v>
      </c>
      <c r="H9" t="s">
        <v>1029</v>
      </c>
      <c r="I9" t="s">
        <v>546</v>
      </c>
      <c r="J9">
        <v>1500</v>
      </c>
      <c r="K9" t="s">
        <v>569</v>
      </c>
    </row>
    <row r="10" spans="1:11" x14ac:dyDescent="0.25">
      <c r="A10">
        <v>151</v>
      </c>
      <c r="C10">
        <v>1</v>
      </c>
      <c r="F10" t="s">
        <v>1036</v>
      </c>
      <c r="G10" t="s">
        <v>1037</v>
      </c>
      <c r="H10" t="s">
        <v>1029</v>
      </c>
      <c r="I10" t="s">
        <v>546</v>
      </c>
      <c r="J10">
        <v>1500</v>
      </c>
      <c r="K10" t="s">
        <v>569</v>
      </c>
    </row>
    <row r="11" spans="1:11" x14ac:dyDescent="0.25">
      <c r="A11">
        <v>150</v>
      </c>
      <c r="C11">
        <v>1</v>
      </c>
      <c r="F11" t="s">
        <v>1034</v>
      </c>
      <c r="G11" t="s">
        <v>1035</v>
      </c>
      <c r="H11" t="s">
        <v>1029</v>
      </c>
      <c r="I11" t="s">
        <v>546</v>
      </c>
      <c r="J11">
        <v>1500</v>
      </c>
      <c r="K11" t="s">
        <v>569</v>
      </c>
    </row>
    <row r="12" spans="1:11" x14ac:dyDescent="0.25">
      <c r="A12">
        <v>149</v>
      </c>
      <c r="C12">
        <v>1</v>
      </c>
      <c r="F12" t="s">
        <v>1032</v>
      </c>
      <c r="G12" t="s">
        <v>1033</v>
      </c>
      <c r="H12" t="s">
        <v>1029</v>
      </c>
      <c r="I12" t="s">
        <v>546</v>
      </c>
      <c r="J12">
        <v>1500</v>
      </c>
      <c r="K12" t="s">
        <v>569</v>
      </c>
    </row>
    <row r="13" spans="1:11" x14ac:dyDescent="0.25">
      <c r="A13">
        <v>148</v>
      </c>
      <c r="B13">
        <v>1</v>
      </c>
      <c r="F13" t="s">
        <v>1030</v>
      </c>
      <c r="G13" t="s">
        <v>1031</v>
      </c>
      <c r="H13" t="s">
        <v>1029</v>
      </c>
      <c r="I13" t="s">
        <v>546</v>
      </c>
      <c r="J13">
        <v>2000</v>
      </c>
      <c r="K13" t="s">
        <v>569</v>
      </c>
    </row>
    <row r="14" spans="1:11" x14ac:dyDescent="0.25">
      <c r="A14">
        <v>147</v>
      </c>
      <c r="B14">
        <v>1</v>
      </c>
      <c r="F14" t="s">
        <v>1027</v>
      </c>
      <c r="G14" t="s">
        <v>1028</v>
      </c>
      <c r="H14" t="s">
        <v>1029</v>
      </c>
      <c r="I14" t="s">
        <v>546</v>
      </c>
      <c r="J14">
        <v>2000</v>
      </c>
      <c r="K14" t="s">
        <v>569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4" sqref="G4"/>
    </sheetView>
  </sheetViews>
  <sheetFormatPr baseColWidth="10" defaultRowHeight="15" x14ac:dyDescent="0.25"/>
  <cols>
    <col min="2" max="2" width="12.140625" customWidth="1"/>
    <col min="3" max="3" width="17.28515625" customWidth="1"/>
    <col min="4" max="4" width="17.7109375" customWidth="1"/>
    <col min="5" max="5" width="18.7109375" customWidth="1"/>
    <col min="7" max="7" width="21.140625" customWidth="1"/>
    <col min="9" max="9" width="13.42578125" customWidth="1"/>
    <col min="11" max="11" width="11.5703125" customWidth="1"/>
  </cols>
  <sheetData>
    <row r="1" spans="1:11" x14ac:dyDescent="0.25">
      <c r="A1" t="s">
        <v>557</v>
      </c>
      <c r="B1" t="s">
        <v>558</v>
      </c>
      <c r="C1" t="s">
        <v>559</v>
      </c>
      <c r="D1" t="s">
        <v>560</v>
      </c>
      <c r="E1" t="s">
        <v>561</v>
      </c>
      <c r="F1" t="s">
        <v>562</v>
      </c>
      <c r="G1" t="s">
        <v>563</v>
      </c>
      <c r="H1" t="s">
        <v>564</v>
      </c>
      <c r="I1" t="s">
        <v>547</v>
      </c>
      <c r="J1" t="s">
        <v>565</v>
      </c>
      <c r="K1" t="s">
        <v>43</v>
      </c>
    </row>
    <row r="2" spans="1:11" x14ac:dyDescent="0.25">
      <c r="A2">
        <v>43</v>
      </c>
      <c r="E2">
        <v>1</v>
      </c>
      <c r="F2" t="s">
        <v>651</v>
      </c>
      <c r="G2" t="s">
        <v>652</v>
      </c>
      <c r="H2" t="s">
        <v>470</v>
      </c>
      <c r="I2" t="s">
        <v>547</v>
      </c>
      <c r="J2">
        <v>1500</v>
      </c>
      <c r="K2" t="s">
        <v>596</v>
      </c>
    </row>
    <row r="3" spans="1:11" x14ac:dyDescent="0.25">
      <c r="A3">
        <v>42</v>
      </c>
      <c r="C3">
        <v>1</v>
      </c>
      <c r="F3" t="s">
        <v>649</v>
      </c>
      <c r="G3" t="s">
        <v>650</v>
      </c>
      <c r="H3" t="s">
        <v>470</v>
      </c>
      <c r="I3" t="s">
        <v>546</v>
      </c>
      <c r="J3">
        <v>1500</v>
      </c>
      <c r="K3" t="s">
        <v>596</v>
      </c>
    </row>
    <row r="4" spans="1:11" x14ac:dyDescent="0.25">
      <c r="A4">
        <v>41</v>
      </c>
      <c r="C4">
        <v>1</v>
      </c>
      <c r="F4" t="s">
        <v>647</v>
      </c>
      <c r="G4" t="s">
        <v>648</v>
      </c>
      <c r="H4" t="s">
        <v>470</v>
      </c>
      <c r="I4" t="s">
        <v>546</v>
      </c>
      <c r="J4">
        <v>1500</v>
      </c>
      <c r="K4" t="s">
        <v>596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H15" sqref="H15"/>
    </sheetView>
  </sheetViews>
  <sheetFormatPr baseColWidth="10" defaultRowHeight="15" x14ac:dyDescent="0.25"/>
  <cols>
    <col min="7" max="7" width="21.140625" customWidth="1"/>
    <col min="10" max="10" width="18.28515625" customWidth="1"/>
    <col min="12" max="12" width="12.5703125" customWidth="1"/>
    <col min="13" max="13" width="11.5703125" customWidth="1"/>
  </cols>
  <sheetData>
    <row r="1" spans="1:13" x14ac:dyDescent="0.25">
      <c r="A1" t="s">
        <v>557</v>
      </c>
      <c r="B1" t="s">
        <v>1129</v>
      </c>
      <c r="C1" t="s">
        <v>1130</v>
      </c>
      <c r="D1" t="s">
        <v>1131</v>
      </c>
      <c r="E1" t="s">
        <v>1132</v>
      </c>
      <c r="F1" t="s">
        <v>562</v>
      </c>
      <c r="G1" t="s">
        <v>563</v>
      </c>
      <c r="H1" t="s">
        <v>564</v>
      </c>
      <c r="I1" t="s">
        <v>1140</v>
      </c>
      <c r="J1" t="s">
        <v>1142</v>
      </c>
      <c r="K1" t="s">
        <v>1133</v>
      </c>
      <c r="L1" t="s">
        <v>1141</v>
      </c>
      <c r="M1" t="s">
        <v>43</v>
      </c>
    </row>
    <row r="2" spans="1:13" x14ac:dyDescent="0.25">
      <c r="A2">
        <v>89</v>
      </c>
      <c r="D2">
        <v>1</v>
      </c>
      <c r="F2" t="s">
        <v>937</v>
      </c>
      <c r="G2" t="s">
        <v>938</v>
      </c>
      <c r="H2" t="s">
        <v>36</v>
      </c>
      <c r="I2" t="s">
        <v>546</v>
      </c>
      <c r="J2">
        <v>2000</v>
      </c>
      <c r="L2">
        <v>2000</v>
      </c>
      <c r="M2" t="s">
        <v>569</v>
      </c>
    </row>
    <row r="3" spans="1:13" x14ac:dyDescent="0.25">
      <c r="A3">
        <v>87</v>
      </c>
      <c r="B3">
        <v>1</v>
      </c>
      <c r="F3" t="s">
        <v>933</v>
      </c>
      <c r="G3" t="s">
        <v>934</v>
      </c>
      <c r="H3" t="s">
        <v>36</v>
      </c>
      <c r="I3" t="s">
        <v>546</v>
      </c>
      <c r="J3">
        <v>2000</v>
      </c>
      <c r="L3">
        <v>2000</v>
      </c>
      <c r="M3" t="s">
        <v>569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6"/>
  <sheetViews>
    <sheetView workbookViewId="0">
      <selection activeCell="L13" sqref="L13"/>
    </sheetView>
  </sheetViews>
  <sheetFormatPr baseColWidth="10" defaultRowHeight="15" x14ac:dyDescent="0.25"/>
  <cols>
    <col min="1" max="1" width="3.7109375" customWidth="1"/>
    <col min="2" max="2" width="46.28515625" customWidth="1"/>
    <col min="3" max="3" width="9.85546875" customWidth="1"/>
    <col min="4" max="4" width="10" customWidth="1"/>
    <col min="5" max="5" width="10.140625" customWidth="1"/>
    <col min="6" max="6" width="15.140625" customWidth="1"/>
    <col min="7" max="7" width="15.7109375" customWidth="1"/>
    <col min="8" max="8" width="13.85546875" customWidth="1"/>
    <col min="9" max="9" width="20" customWidth="1"/>
    <col min="10" max="10" width="16.5703125" bestFit="1" customWidth="1"/>
    <col min="11" max="11" width="12.85546875" bestFit="1" customWidth="1"/>
    <col min="12" max="12" width="11" bestFit="1" customWidth="1"/>
    <col min="13" max="14" width="15.85546875" bestFit="1" customWidth="1"/>
    <col min="15" max="15" width="12.5703125" bestFit="1" customWidth="1"/>
    <col min="16" max="16" width="12.85546875" bestFit="1" customWidth="1"/>
    <col min="17" max="17" width="15.85546875" bestFit="1" customWidth="1"/>
    <col min="18" max="18" width="6.28515625" bestFit="1" customWidth="1"/>
    <col min="19" max="19" width="12.85546875" bestFit="1" customWidth="1"/>
    <col min="20" max="20" width="6.85546875" bestFit="1" customWidth="1"/>
    <col min="21" max="21" width="3.28515625" bestFit="1" customWidth="1"/>
    <col min="22" max="22" width="6.28515625" bestFit="1" customWidth="1"/>
    <col min="23" max="23" width="12.85546875" bestFit="1" customWidth="1"/>
    <col min="24" max="26" width="15.85546875" bestFit="1" customWidth="1"/>
    <col min="27" max="27" width="12.5703125" bestFit="1" customWidth="1"/>
  </cols>
  <sheetData>
    <row r="2" spans="1:10" x14ac:dyDescent="0.25">
      <c r="B2" s="257" t="s">
        <v>43</v>
      </c>
      <c r="C2" t="s">
        <v>1215</v>
      </c>
    </row>
    <row r="3" spans="1:10" x14ac:dyDescent="0.25">
      <c r="B3" s="257" t="s">
        <v>1140</v>
      </c>
      <c r="C3" t="s">
        <v>1215</v>
      </c>
    </row>
    <row r="5" spans="1:10" ht="38.25" customHeight="1" x14ac:dyDescent="0.25">
      <c r="B5" s="257" t="s">
        <v>1126</v>
      </c>
      <c r="C5" t="s">
        <v>1139</v>
      </c>
      <c r="D5" t="s">
        <v>1134</v>
      </c>
      <c r="E5" t="s">
        <v>1135</v>
      </c>
      <c r="F5" t="s">
        <v>1136</v>
      </c>
      <c r="G5" t="s">
        <v>1137</v>
      </c>
      <c r="H5" t="s">
        <v>1144</v>
      </c>
      <c r="I5" s="181" t="s">
        <v>1138</v>
      </c>
      <c r="J5" t="s">
        <v>1143</v>
      </c>
    </row>
    <row r="6" spans="1:10" x14ac:dyDescent="0.25">
      <c r="A6" s="87">
        <v>1</v>
      </c>
      <c r="B6" s="106" t="s">
        <v>552</v>
      </c>
      <c r="C6" s="259">
        <v>14</v>
      </c>
      <c r="D6" s="259">
        <v>1</v>
      </c>
      <c r="E6" s="259">
        <v>5</v>
      </c>
      <c r="F6" s="259"/>
      <c r="G6" s="259">
        <v>8</v>
      </c>
      <c r="H6" s="282">
        <v>21500</v>
      </c>
      <c r="I6" s="260">
        <v>6000</v>
      </c>
      <c r="J6" s="282">
        <v>9500</v>
      </c>
    </row>
    <row r="7" spans="1:10" x14ac:dyDescent="0.25">
      <c r="A7" s="87">
        <v>2</v>
      </c>
      <c r="B7" s="106" t="s">
        <v>731</v>
      </c>
      <c r="C7" s="259">
        <v>5</v>
      </c>
      <c r="D7" s="259">
        <v>2</v>
      </c>
      <c r="E7" s="259">
        <v>3</v>
      </c>
      <c r="F7" s="259"/>
      <c r="G7" s="259"/>
      <c r="H7" s="282">
        <v>8500</v>
      </c>
      <c r="I7" s="260"/>
      <c r="J7" s="282">
        <v>8500</v>
      </c>
    </row>
    <row r="8" spans="1:10" x14ac:dyDescent="0.25">
      <c r="A8" s="87">
        <v>3</v>
      </c>
      <c r="B8" s="106" t="s">
        <v>722</v>
      </c>
      <c r="C8" s="259">
        <v>4</v>
      </c>
      <c r="D8" s="259"/>
      <c r="E8" s="259">
        <v>4</v>
      </c>
      <c r="F8" s="259"/>
      <c r="G8" s="259"/>
      <c r="H8" s="282">
        <v>6000</v>
      </c>
      <c r="I8" s="260"/>
      <c r="J8" s="282">
        <v>6000</v>
      </c>
    </row>
    <row r="9" spans="1:10" x14ac:dyDescent="0.25">
      <c r="A9" s="87">
        <v>4</v>
      </c>
      <c r="B9" s="106" t="s">
        <v>469</v>
      </c>
      <c r="C9" s="259">
        <v>3</v>
      </c>
      <c r="D9" s="259"/>
      <c r="E9" s="259">
        <v>2</v>
      </c>
      <c r="F9" s="259"/>
      <c r="G9" s="259">
        <v>1</v>
      </c>
      <c r="H9" s="282">
        <v>4500</v>
      </c>
      <c r="I9" s="260">
        <v>750</v>
      </c>
      <c r="J9" s="282">
        <v>3000</v>
      </c>
    </row>
    <row r="10" spans="1:10" x14ac:dyDescent="0.25">
      <c r="A10" s="87">
        <v>5</v>
      </c>
      <c r="B10" s="106" t="s">
        <v>120</v>
      </c>
      <c r="C10" s="259">
        <v>3</v>
      </c>
      <c r="D10" s="259">
        <v>1</v>
      </c>
      <c r="E10" s="259">
        <v>1</v>
      </c>
      <c r="F10" s="259"/>
      <c r="G10" s="259">
        <v>1</v>
      </c>
      <c r="H10" s="282">
        <v>5000</v>
      </c>
      <c r="I10" s="260">
        <v>750</v>
      </c>
      <c r="J10" s="282">
        <v>3500</v>
      </c>
    </row>
    <row r="11" spans="1:10" x14ac:dyDescent="0.25">
      <c r="A11" s="87">
        <v>6</v>
      </c>
      <c r="B11" s="106" t="s">
        <v>468</v>
      </c>
      <c r="C11" s="259">
        <v>10</v>
      </c>
      <c r="D11" s="259">
        <v>4</v>
      </c>
      <c r="E11" s="259">
        <v>1</v>
      </c>
      <c r="F11" s="259">
        <v>4</v>
      </c>
      <c r="G11" s="259">
        <v>1</v>
      </c>
      <c r="H11" s="282">
        <v>19000</v>
      </c>
      <c r="I11" s="260">
        <v>4750</v>
      </c>
      <c r="J11" s="282">
        <v>9500</v>
      </c>
    </row>
    <row r="12" spans="1:10" x14ac:dyDescent="0.25">
      <c r="A12" s="87">
        <v>7</v>
      </c>
      <c r="B12" s="106" t="s">
        <v>16</v>
      </c>
      <c r="C12" s="259">
        <v>19</v>
      </c>
      <c r="D12" s="259">
        <v>7</v>
      </c>
      <c r="E12" s="259">
        <v>7</v>
      </c>
      <c r="F12" s="259"/>
      <c r="G12" s="259">
        <v>5</v>
      </c>
      <c r="H12" s="282">
        <v>32000</v>
      </c>
      <c r="I12" s="260">
        <v>3750</v>
      </c>
      <c r="J12" s="282">
        <v>24500</v>
      </c>
    </row>
    <row r="13" spans="1:10" x14ac:dyDescent="0.25">
      <c r="A13" s="87">
        <v>8</v>
      </c>
      <c r="B13" s="106" t="s">
        <v>36</v>
      </c>
      <c r="C13" s="259">
        <v>5</v>
      </c>
      <c r="D13" s="259">
        <v>1</v>
      </c>
      <c r="E13" s="259">
        <v>1</v>
      </c>
      <c r="F13" s="259">
        <v>1</v>
      </c>
      <c r="G13" s="259">
        <v>2</v>
      </c>
      <c r="H13" s="282">
        <v>8500</v>
      </c>
      <c r="I13" s="260">
        <v>2500</v>
      </c>
      <c r="J13" s="282">
        <v>3500</v>
      </c>
    </row>
    <row r="14" spans="1:10" x14ac:dyDescent="0.25">
      <c r="A14" s="87">
        <v>9</v>
      </c>
      <c r="B14" s="106" t="s">
        <v>35</v>
      </c>
      <c r="C14" s="259">
        <v>13</v>
      </c>
      <c r="D14" s="259">
        <v>2</v>
      </c>
      <c r="E14" s="259">
        <v>4</v>
      </c>
      <c r="F14" s="259">
        <v>1</v>
      </c>
      <c r="G14" s="259">
        <v>6</v>
      </c>
      <c r="H14" s="282">
        <v>21000</v>
      </c>
      <c r="I14" s="260">
        <v>5500</v>
      </c>
      <c r="J14" s="282">
        <v>10000</v>
      </c>
    </row>
    <row r="15" spans="1:10" x14ac:dyDescent="0.25">
      <c r="A15" s="87">
        <v>10</v>
      </c>
      <c r="B15" s="106" t="s">
        <v>32</v>
      </c>
      <c r="C15" s="259">
        <v>7</v>
      </c>
      <c r="D15" s="259"/>
      <c r="E15" s="259">
        <v>3</v>
      </c>
      <c r="F15" s="259"/>
      <c r="G15" s="259">
        <v>4</v>
      </c>
      <c r="H15" s="282">
        <v>10500</v>
      </c>
      <c r="I15" s="260">
        <v>3000</v>
      </c>
      <c r="J15" s="282">
        <v>4500</v>
      </c>
    </row>
    <row r="16" spans="1:10" x14ac:dyDescent="0.25">
      <c r="A16" s="87">
        <v>11</v>
      </c>
      <c r="B16" s="106" t="s">
        <v>37</v>
      </c>
      <c r="C16" s="259">
        <v>22</v>
      </c>
      <c r="D16" s="259">
        <v>3</v>
      </c>
      <c r="E16" s="259">
        <v>3</v>
      </c>
      <c r="F16" s="259"/>
      <c r="G16" s="259">
        <v>16</v>
      </c>
      <c r="H16" s="282">
        <v>34500</v>
      </c>
      <c r="I16" s="260">
        <v>12000</v>
      </c>
      <c r="J16" s="282">
        <v>10500</v>
      </c>
    </row>
    <row r="17" spans="1:14" x14ac:dyDescent="0.25">
      <c r="A17" s="87">
        <v>12</v>
      </c>
      <c r="B17" s="106" t="s">
        <v>408</v>
      </c>
      <c r="C17" s="259">
        <v>2</v>
      </c>
      <c r="D17" s="259"/>
      <c r="E17" s="259">
        <v>2</v>
      </c>
      <c r="F17" s="259"/>
      <c r="G17" s="259"/>
      <c r="H17" s="282">
        <v>3000</v>
      </c>
      <c r="I17" s="260"/>
      <c r="J17" s="282">
        <v>3000</v>
      </c>
    </row>
    <row r="18" spans="1:14" x14ac:dyDescent="0.25">
      <c r="A18" s="87">
        <v>13</v>
      </c>
      <c r="B18" s="106" t="s">
        <v>313</v>
      </c>
      <c r="C18" s="259">
        <v>28</v>
      </c>
      <c r="D18" s="259">
        <v>7</v>
      </c>
      <c r="E18" s="259">
        <v>8</v>
      </c>
      <c r="F18" s="259"/>
      <c r="G18" s="259">
        <v>13</v>
      </c>
      <c r="H18" s="282">
        <v>45500</v>
      </c>
      <c r="I18" s="260">
        <v>9750</v>
      </c>
      <c r="J18" s="282">
        <v>26000</v>
      </c>
    </row>
    <row r="19" spans="1:14" x14ac:dyDescent="0.25">
      <c r="A19" s="87">
        <v>14</v>
      </c>
      <c r="B19" s="106" t="s">
        <v>428</v>
      </c>
      <c r="C19" s="259">
        <v>5</v>
      </c>
      <c r="D19" s="259">
        <v>2</v>
      </c>
      <c r="E19" s="259">
        <v>1</v>
      </c>
      <c r="F19" s="259"/>
      <c r="G19" s="259">
        <v>2</v>
      </c>
      <c r="H19" s="282">
        <v>8500</v>
      </c>
      <c r="I19" s="260">
        <v>1500</v>
      </c>
      <c r="J19" s="282">
        <v>5500</v>
      </c>
    </row>
    <row r="20" spans="1:14" x14ac:dyDescent="0.25">
      <c r="A20" s="87">
        <v>15</v>
      </c>
      <c r="B20" s="106" t="s">
        <v>1029</v>
      </c>
      <c r="C20" s="259">
        <v>13</v>
      </c>
      <c r="D20" s="259">
        <v>2</v>
      </c>
      <c r="E20" s="259">
        <v>7</v>
      </c>
      <c r="F20" s="259"/>
      <c r="G20" s="259">
        <v>4</v>
      </c>
      <c r="H20" s="282">
        <v>20500</v>
      </c>
      <c r="I20" s="260">
        <v>3000</v>
      </c>
      <c r="J20" s="282">
        <v>14500</v>
      </c>
    </row>
    <row r="21" spans="1:14" x14ac:dyDescent="0.25">
      <c r="A21" s="87">
        <v>16</v>
      </c>
      <c r="B21" s="106" t="s">
        <v>290</v>
      </c>
      <c r="C21" s="259">
        <v>4</v>
      </c>
      <c r="D21" s="259"/>
      <c r="E21" s="259">
        <v>2</v>
      </c>
      <c r="F21" s="259"/>
      <c r="G21" s="259">
        <v>2</v>
      </c>
      <c r="H21" s="282">
        <v>6000</v>
      </c>
      <c r="I21" s="260">
        <v>1500</v>
      </c>
      <c r="J21" s="282">
        <v>3000</v>
      </c>
    </row>
    <row r="22" spans="1:14" x14ac:dyDescent="0.25">
      <c r="A22" s="87">
        <v>17</v>
      </c>
      <c r="B22" s="106" t="s">
        <v>34</v>
      </c>
      <c r="C22" s="259">
        <v>14</v>
      </c>
      <c r="D22" s="259">
        <v>3</v>
      </c>
      <c r="E22" s="259">
        <v>4</v>
      </c>
      <c r="F22" s="259"/>
      <c r="G22" s="259">
        <v>7</v>
      </c>
      <c r="H22" s="282">
        <v>22500</v>
      </c>
      <c r="I22" s="260">
        <v>5250</v>
      </c>
      <c r="J22" s="282">
        <v>12000</v>
      </c>
    </row>
    <row r="23" spans="1:14" x14ac:dyDescent="0.25">
      <c r="A23" s="87">
        <v>18</v>
      </c>
      <c r="B23" s="106" t="s">
        <v>470</v>
      </c>
      <c r="C23" s="259">
        <v>3</v>
      </c>
      <c r="D23" s="259"/>
      <c r="E23" s="259">
        <v>2</v>
      </c>
      <c r="F23" s="259"/>
      <c r="G23" s="259">
        <v>1</v>
      </c>
      <c r="H23" s="282">
        <v>4500</v>
      </c>
      <c r="I23" s="260">
        <v>750</v>
      </c>
      <c r="J23" s="282">
        <v>3000</v>
      </c>
    </row>
    <row r="24" spans="1:14" x14ac:dyDescent="0.25">
      <c r="A24" s="87">
        <v>19</v>
      </c>
      <c r="B24" s="106" t="s">
        <v>289</v>
      </c>
      <c r="C24" s="259">
        <v>6</v>
      </c>
      <c r="D24" s="259"/>
      <c r="E24" s="259">
        <v>4</v>
      </c>
      <c r="F24" s="259"/>
      <c r="G24" s="259">
        <v>2</v>
      </c>
      <c r="H24" s="282">
        <v>9000</v>
      </c>
      <c r="I24" s="260">
        <v>1500</v>
      </c>
      <c r="J24" s="282">
        <v>6000</v>
      </c>
    </row>
    <row r="25" spans="1:14" x14ac:dyDescent="0.25">
      <c r="A25" s="87">
        <v>20</v>
      </c>
      <c r="B25" s="106" t="s">
        <v>30</v>
      </c>
      <c r="C25" s="259">
        <v>2</v>
      </c>
      <c r="D25" s="259"/>
      <c r="E25" s="259">
        <v>2</v>
      </c>
      <c r="F25" s="259"/>
      <c r="G25" s="259"/>
      <c r="H25" s="282">
        <v>3000</v>
      </c>
      <c r="I25" s="260"/>
      <c r="J25" s="282">
        <v>3000</v>
      </c>
    </row>
    <row r="26" spans="1:14" x14ac:dyDescent="0.25">
      <c r="A26" s="87">
        <v>21</v>
      </c>
      <c r="B26" s="106" t="s">
        <v>19</v>
      </c>
      <c r="C26" s="259">
        <v>5</v>
      </c>
      <c r="D26" s="259"/>
      <c r="E26" s="259">
        <v>2</v>
      </c>
      <c r="F26" s="259"/>
      <c r="G26" s="259">
        <v>3</v>
      </c>
      <c r="H26" s="282">
        <v>7500</v>
      </c>
      <c r="I26" s="260">
        <v>2250</v>
      </c>
      <c r="J26" s="282">
        <v>3000</v>
      </c>
    </row>
    <row r="27" spans="1:14" x14ac:dyDescent="0.25">
      <c r="A27" s="87">
        <v>22</v>
      </c>
      <c r="B27" s="106" t="s">
        <v>491</v>
      </c>
      <c r="C27" s="259">
        <v>4</v>
      </c>
      <c r="D27" s="259">
        <v>1</v>
      </c>
      <c r="E27" s="259">
        <v>1</v>
      </c>
      <c r="F27" s="259">
        <v>1</v>
      </c>
      <c r="G27" s="259">
        <v>1</v>
      </c>
      <c r="H27" s="282">
        <v>7000</v>
      </c>
      <c r="I27" s="260">
        <v>1750</v>
      </c>
      <c r="J27" s="282">
        <v>3500</v>
      </c>
      <c r="N27" t="s">
        <v>1145</v>
      </c>
    </row>
    <row r="28" spans="1:14" x14ac:dyDescent="0.25">
      <c r="A28" s="87">
        <v>23</v>
      </c>
      <c r="B28" s="106" t="s">
        <v>385</v>
      </c>
      <c r="C28" s="259">
        <v>7</v>
      </c>
      <c r="D28" s="259">
        <v>1</v>
      </c>
      <c r="E28" s="259">
        <v>1</v>
      </c>
      <c r="F28" s="259">
        <v>1</v>
      </c>
      <c r="G28" s="259">
        <v>4</v>
      </c>
      <c r="H28" s="282">
        <v>11500</v>
      </c>
      <c r="I28" s="260">
        <v>4000</v>
      </c>
      <c r="J28" s="282">
        <v>3500</v>
      </c>
    </row>
    <row r="29" spans="1:14" x14ac:dyDescent="0.25">
      <c r="A29" s="87">
        <v>24</v>
      </c>
      <c r="B29" s="106" t="s">
        <v>27</v>
      </c>
      <c r="C29" s="259">
        <v>5</v>
      </c>
      <c r="D29" s="259">
        <v>2</v>
      </c>
      <c r="E29" s="259">
        <v>3</v>
      </c>
      <c r="F29" s="259"/>
      <c r="G29" s="259"/>
      <c r="H29" s="282">
        <v>8500</v>
      </c>
      <c r="I29" s="260"/>
      <c r="J29" s="282">
        <v>8500</v>
      </c>
    </row>
    <row r="30" spans="1:14" x14ac:dyDescent="0.25">
      <c r="A30" s="87">
        <v>25</v>
      </c>
      <c r="B30" s="106" t="s">
        <v>518</v>
      </c>
      <c r="C30" s="259">
        <v>3</v>
      </c>
      <c r="D30" s="259"/>
      <c r="E30" s="259">
        <v>3</v>
      </c>
      <c r="F30" s="259"/>
      <c r="G30" s="259"/>
      <c r="H30" s="282">
        <v>4500</v>
      </c>
      <c r="I30" s="260"/>
      <c r="J30" s="282">
        <v>4500</v>
      </c>
    </row>
    <row r="31" spans="1:14" x14ac:dyDescent="0.25">
      <c r="A31" s="87">
        <v>26</v>
      </c>
      <c r="B31" s="106" t="s">
        <v>544</v>
      </c>
      <c r="C31" s="259">
        <v>5</v>
      </c>
      <c r="D31" s="259"/>
      <c r="E31" s="259">
        <v>2</v>
      </c>
      <c r="F31" s="259"/>
      <c r="G31" s="259">
        <v>3</v>
      </c>
      <c r="H31" s="282">
        <v>7500</v>
      </c>
      <c r="I31" s="260">
        <v>2250</v>
      </c>
      <c r="J31" s="282">
        <v>3000</v>
      </c>
    </row>
    <row r="32" spans="1:14" x14ac:dyDescent="0.25">
      <c r="A32" s="87">
        <v>27</v>
      </c>
      <c r="B32" s="106" t="s">
        <v>1086</v>
      </c>
      <c r="C32" s="259">
        <v>5</v>
      </c>
      <c r="D32" s="259"/>
      <c r="E32" s="259">
        <v>2</v>
      </c>
      <c r="F32" s="259"/>
      <c r="G32" s="259">
        <v>3</v>
      </c>
      <c r="H32" s="282">
        <v>7500</v>
      </c>
      <c r="I32" s="260">
        <v>2250</v>
      </c>
      <c r="J32" s="282">
        <v>3000</v>
      </c>
    </row>
    <row r="33" spans="1:10" x14ac:dyDescent="0.25">
      <c r="A33" s="87">
        <v>28</v>
      </c>
      <c r="B33" s="106" t="s">
        <v>339</v>
      </c>
      <c r="C33" s="259">
        <v>10</v>
      </c>
      <c r="D33" s="259">
        <v>2</v>
      </c>
      <c r="E33" s="259">
        <v>3</v>
      </c>
      <c r="F33" s="259">
        <v>1</v>
      </c>
      <c r="G33" s="259">
        <v>4</v>
      </c>
      <c r="H33" s="282">
        <v>16500</v>
      </c>
      <c r="I33" s="260">
        <v>4000</v>
      </c>
      <c r="J33" s="282">
        <v>8500</v>
      </c>
    </row>
    <row r="34" spans="1:10" x14ac:dyDescent="0.25">
      <c r="A34" s="87">
        <v>29</v>
      </c>
      <c r="B34" s="106" t="s">
        <v>296</v>
      </c>
      <c r="C34" s="259">
        <v>8</v>
      </c>
      <c r="D34" s="259">
        <v>1</v>
      </c>
      <c r="E34" s="259">
        <v>4</v>
      </c>
      <c r="F34" s="259"/>
      <c r="G34" s="259">
        <v>3</v>
      </c>
      <c r="H34" s="282">
        <v>12500</v>
      </c>
      <c r="I34" s="260">
        <v>2250</v>
      </c>
      <c r="J34" s="282">
        <v>8000</v>
      </c>
    </row>
    <row r="35" spans="1:10" x14ac:dyDescent="0.25">
      <c r="A35" s="87">
        <v>30</v>
      </c>
      <c r="B35" s="453" t="s">
        <v>390</v>
      </c>
      <c r="C35" s="449">
        <v>20</v>
      </c>
      <c r="D35" s="449">
        <v>5</v>
      </c>
      <c r="E35" s="449">
        <v>5</v>
      </c>
      <c r="F35" s="449"/>
      <c r="G35" s="449">
        <v>10</v>
      </c>
      <c r="H35" s="450">
        <v>32500</v>
      </c>
      <c r="I35" s="451">
        <v>7500</v>
      </c>
      <c r="J35" s="452">
        <v>17500</v>
      </c>
    </row>
    <row r="36" spans="1:10" x14ac:dyDescent="0.25">
      <c r="A36" s="87">
        <v>31</v>
      </c>
      <c r="B36" s="106" t="s">
        <v>510</v>
      </c>
      <c r="C36" s="259">
        <v>4</v>
      </c>
      <c r="D36" s="259">
        <v>2</v>
      </c>
      <c r="E36" s="259">
        <v>1</v>
      </c>
      <c r="F36" s="259"/>
      <c r="G36" s="259">
        <v>1</v>
      </c>
      <c r="H36" s="282">
        <v>7000</v>
      </c>
      <c r="I36" s="260">
        <v>750</v>
      </c>
      <c r="J36" s="282">
        <v>5500</v>
      </c>
    </row>
    <row r="37" spans="1:10" x14ac:dyDescent="0.25">
      <c r="A37" s="87">
        <v>32</v>
      </c>
      <c r="B37" s="106" t="s">
        <v>1117</v>
      </c>
      <c r="C37" s="259">
        <v>2</v>
      </c>
      <c r="D37" s="259"/>
      <c r="E37" s="259">
        <v>1</v>
      </c>
      <c r="F37" s="259"/>
      <c r="G37" s="259">
        <v>1</v>
      </c>
      <c r="H37" s="282">
        <v>3000</v>
      </c>
      <c r="I37" s="260">
        <v>750</v>
      </c>
      <c r="J37" s="282">
        <v>1500</v>
      </c>
    </row>
    <row r="38" spans="1:10" x14ac:dyDescent="0.25">
      <c r="A38" s="87">
        <v>33</v>
      </c>
      <c r="B38" s="106" t="s">
        <v>461</v>
      </c>
      <c r="C38" s="259">
        <v>10</v>
      </c>
      <c r="D38" s="259">
        <v>3</v>
      </c>
      <c r="E38" s="259">
        <v>3</v>
      </c>
      <c r="F38" s="259">
        <v>1</v>
      </c>
      <c r="G38" s="259">
        <v>3</v>
      </c>
      <c r="H38" s="282">
        <v>17000</v>
      </c>
      <c r="I38" s="260">
        <v>3250</v>
      </c>
      <c r="J38" s="282">
        <v>10500</v>
      </c>
    </row>
    <row r="39" spans="1:10" x14ac:dyDescent="0.25">
      <c r="A39" s="87">
        <v>34</v>
      </c>
      <c r="B39" s="448" t="s">
        <v>376</v>
      </c>
      <c r="C39" s="446">
        <v>6</v>
      </c>
      <c r="D39" s="446">
        <v>1</v>
      </c>
      <c r="E39" s="446">
        <v>2</v>
      </c>
      <c r="F39" s="446"/>
      <c r="G39" s="446">
        <v>3</v>
      </c>
      <c r="H39" s="447">
        <v>9500</v>
      </c>
      <c r="I39" s="413">
        <v>2250</v>
      </c>
      <c r="J39" s="447">
        <v>5000</v>
      </c>
    </row>
    <row r="40" spans="1:10" x14ac:dyDescent="0.25">
      <c r="B40" s="47" t="s">
        <v>1127</v>
      </c>
      <c r="C40" s="258">
        <v>276</v>
      </c>
      <c r="D40" s="258">
        <v>53</v>
      </c>
      <c r="E40" s="258">
        <v>99</v>
      </c>
      <c r="F40" s="258">
        <v>10</v>
      </c>
      <c r="G40" s="258">
        <v>114</v>
      </c>
      <c r="H40" s="281">
        <v>445500</v>
      </c>
      <c r="I40" s="181">
        <v>95500</v>
      </c>
      <c r="J40" s="281">
        <v>254500</v>
      </c>
    </row>
    <row r="44" spans="1:10" x14ac:dyDescent="0.25">
      <c r="G44" t="s">
        <v>546</v>
      </c>
      <c r="H44" s="180">
        <f>+GETPIVOTDATA("Subvencion Ideas",$B$5)</f>
        <v>254500</v>
      </c>
    </row>
    <row r="45" spans="1:10" x14ac:dyDescent="0.25">
      <c r="G45" t="s">
        <v>547</v>
      </c>
      <c r="H45" s="180">
        <f>+GETPIVOTDATA("1º Pago Actividades",$B$5)*2</f>
        <v>191000</v>
      </c>
    </row>
    <row r="46" spans="1:10" x14ac:dyDescent="0.25">
      <c r="G46" s="1" t="s">
        <v>1128</v>
      </c>
      <c r="H46" s="270">
        <f>+H44+H45</f>
        <v>445500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3"/>
  <sheetViews>
    <sheetView topLeftCell="E1" zoomScaleNormal="100" workbookViewId="0">
      <selection activeCell="P5" sqref="P5:R5"/>
    </sheetView>
  </sheetViews>
  <sheetFormatPr baseColWidth="10" defaultColWidth="9.140625" defaultRowHeight="15" x14ac:dyDescent="0.25"/>
  <cols>
    <col min="1" max="1" width="5.5703125" style="62" customWidth="1"/>
    <col min="2" max="2" width="3" style="62" bestFit="1" customWidth="1"/>
    <col min="3" max="3" width="12.42578125" style="58" bestFit="1" customWidth="1"/>
    <col min="4" max="4" width="37.85546875" style="253" bestFit="1" customWidth="1"/>
    <col min="5" max="5" width="13" style="180" bestFit="1" customWidth="1"/>
    <col min="6" max="6" width="46.28515625" style="62" bestFit="1" customWidth="1"/>
    <col min="7" max="7" width="13" style="307" bestFit="1" customWidth="1"/>
    <col min="8" max="8" width="3.5703125" style="62" customWidth="1"/>
    <col min="9" max="9" width="3" style="62" bestFit="1" customWidth="1"/>
    <col min="10" max="10" width="46.28515625" style="62" bestFit="1" customWidth="1"/>
    <col min="11" max="13" width="9.140625" style="62"/>
    <col min="14" max="14" width="16.5703125" style="62" bestFit="1" customWidth="1"/>
    <col min="15" max="15" width="9.140625" style="62"/>
    <col min="16" max="17" width="12" style="62" bestFit="1" customWidth="1"/>
    <col min="18" max="18" width="13" style="62" bestFit="1" customWidth="1"/>
    <col min="19" max="19" width="12" style="62" bestFit="1" customWidth="1"/>
    <col min="20" max="16384" width="9.140625" style="62"/>
  </cols>
  <sheetData>
    <row r="1" spans="2:19" ht="15.75" thickBot="1" x14ac:dyDescent="0.3"/>
    <row r="2" spans="2:19" s="82" customFormat="1" ht="19.5" thickBot="1" x14ac:dyDescent="0.3">
      <c r="B2" s="508" t="s">
        <v>1172</v>
      </c>
      <c r="C2" s="509"/>
      <c r="D2" s="509"/>
      <c r="E2" s="509"/>
      <c r="F2" s="509"/>
      <c r="G2" s="510"/>
      <c r="I2"/>
      <c r="J2"/>
      <c r="K2" s="3"/>
      <c r="L2" s="3"/>
      <c r="M2" s="3"/>
      <c r="N2" s="120"/>
      <c r="O2"/>
      <c r="P2"/>
      <c r="Q2"/>
      <c r="R2"/>
      <c r="S2"/>
    </row>
    <row r="3" spans="2:19" s="82" customFormat="1" ht="15.75" thickBot="1" x14ac:dyDescent="0.3">
      <c r="B3" s="314"/>
      <c r="C3" s="310" t="s">
        <v>1173</v>
      </c>
      <c r="D3" s="311" t="s">
        <v>1146</v>
      </c>
      <c r="E3" s="312" t="s">
        <v>1174</v>
      </c>
      <c r="F3" s="313" t="s">
        <v>1175</v>
      </c>
      <c r="G3" s="319" t="s">
        <v>1178</v>
      </c>
      <c r="I3"/>
      <c r="J3" s="82" t="s">
        <v>1184</v>
      </c>
      <c r="K3" s="3"/>
      <c r="L3" s="3"/>
      <c r="M3" s="3"/>
      <c r="N3" s="120"/>
      <c r="O3"/>
      <c r="P3"/>
      <c r="Q3"/>
      <c r="R3"/>
      <c r="S3"/>
    </row>
    <row r="4" spans="2:19" ht="15.75" thickBot="1" x14ac:dyDescent="0.3">
      <c r="B4" s="315">
        <v>1</v>
      </c>
      <c r="C4" s="231" t="s">
        <v>594</v>
      </c>
      <c r="D4" s="229" t="s">
        <v>595</v>
      </c>
      <c r="E4" s="230">
        <v>1500</v>
      </c>
      <c r="F4" s="483" t="s">
        <v>37</v>
      </c>
      <c r="G4" s="517">
        <f>SUM(E4:E9)</f>
        <v>10500</v>
      </c>
      <c r="I4"/>
      <c r="J4"/>
      <c r="K4" s="368" t="s">
        <v>1139</v>
      </c>
      <c r="L4" s="369" t="s">
        <v>524</v>
      </c>
      <c r="M4" s="369" t="s">
        <v>1188</v>
      </c>
      <c r="N4" s="369" t="s">
        <v>520</v>
      </c>
      <c r="O4"/>
      <c r="P4"/>
      <c r="Q4"/>
      <c r="R4"/>
      <c r="S4"/>
    </row>
    <row r="5" spans="2:19" x14ac:dyDescent="0.25">
      <c r="B5" s="315">
        <v>2</v>
      </c>
      <c r="C5" s="231" t="s">
        <v>597</v>
      </c>
      <c r="D5" s="229" t="s">
        <v>598</v>
      </c>
      <c r="E5" s="230">
        <v>1500</v>
      </c>
      <c r="F5" s="481"/>
      <c r="G5" s="518"/>
      <c r="I5" s="340">
        <v>1</v>
      </c>
      <c r="J5" s="374" t="s">
        <v>37</v>
      </c>
      <c r="K5" s="375">
        <f>+L5+M5</f>
        <v>6</v>
      </c>
      <c r="L5" s="375">
        <v>3</v>
      </c>
      <c r="M5" s="375">
        <v>3</v>
      </c>
      <c r="N5" s="376">
        <v>10500</v>
      </c>
      <c r="O5" s="377"/>
      <c r="P5" s="378">
        <f>+L5*2000</f>
        <v>6000</v>
      </c>
      <c r="Q5" s="378">
        <f>+M5*1500</f>
        <v>4500</v>
      </c>
      <c r="R5" s="379">
        <f>+P5+Q5</f>
        <v>10500</v>
      </c>
      <c r="S5"/>
    </row>
    <row r="6" spans="2:19" x14ac:dyDescent="0.25">
      <c r="B6" s="315">
        <v>3</v>
      </c>
      <c r="C6" s="231" t="s">
        <v>599</v>
      </c>
      <c r="D6" s="229" t="s">
        <v>600</v>
      </c>
      <c r="E6" s="230">
        <v>2000</v>
      </c>
      <c r="F6" s="481"/>
      <c r="G6" s="518"/>
      <c r="I6" s="340">
        <v>2</v>
      </c>
      <c r="J6" s="374" t="s">
        <v>290</v>
      </c>
      <c r="K6" s="375">
        <f t="shared" ref="K6:K10" si="0">+L6+M6</f>
        <v>2</v>
      </c>
      <c r="L6" s="375"/>
      <c r="M6" s="375">
        <v>2</v>
      </c>
      <c r="N6" s="376">
        <v>3000</v>
      </c>
      <c r="O6" s="377"/>
      <c r="P6" s="378">
        <f t="shared" ref="P6:P10" si="1">+L6*2000</f>
        <v>0</v>
      </c>
      <c r="Q6" s="378">
        <f t="shared" ref="Q6:Q10" si="2">+M6*1500</f>
        <v>3000</v>
      </c>
      <c r="R6" s="379">
        <f t="shared" ref="R6:R10" si="3">+P6+Q6</f>
        <v>3000</v>
      </c>
      <c r="S6"/>
    </row>
    <row r="7" spans="2:19" x14ac:dyDescent="0.25">
      <c r="B7" s="315">
        <v>4</v>
      </c>
      <c r="C7" s="228" t="s">
        <v>601</v>
      </c>
      <c r="D7" s="229" t="s">
        <v>602</v>
      </c>
      <c r="E7" s="230">
        <v>1500</v>
      </c>
      <c r="F7" s="481"/>
      <c r="G7" s="518"/>
      <c r="I7" s="340">
        <v>3</v>
      </c>
      <c r="J7" s="374" t="s">
        <v>34</v>
      </c>
      <c r="K7" s="375">
        <f t="shared" si="0"/>
        <v>7</v>
      </c>
      <c r="L7" s="375">
        <v>3</v>
      </c>
      <c r="M7" s="375">
        <v>4</v>
      </c>
      <c r="N7" s="376">
        <v>12000</v>
      </c>
      <c r="O7" s="377"/>
      <c r="P7" s="378">
        <f t="shared" si="1"/>
        <v>6000</v>
      </c>
      <c r="Q7" s="378">
        <f t="shared" si="2"/>
        <v>6000</v>
      </c>
      <c r="R7" s="379">
        <f t="shared" si="3"/>
        <v>12000</v>
      </c>
      <c r="S7"/>
    </row>
    <row r="8" spans="2:19" x14ac:dyDescent="0.25">
      <c r="B8" s="315">
        <v>5</v>
      </c>
      <c r="C8" s="231" t="s">
        <v>603</v>
      </c>
      <c r="D8" s="229" t="s">
        <v>604</v>
      </c>
      <c r="E8" s="230">
        <v>2000</v>
      </c>
      <c r="F8" s="481"/>
      <c r="G8" s="518"/>
      <c r="I8" s="340">
        <v>4</v>
      </c>
      <c r="J8" s="374" t="s">
        <v>470</v>
      </c>
      <c r="K8" s="375">
        <f t="shared" si="0"/>
        <v>2</v>
      </c>
      <c r="L8" s="375"/>
      <c r="M8" s="375">
        <v>2</v>
      </c>
      <c r="N8" s="376">
        <v>3000</v>
      </c>
      <c r="O8" s="377"/>
      <c r="P8" s="378">
        <f t="shared" si="1"/>
        <v>0</v>
      </c>
      <c r="Q8" s="378">
        <f t="shared" si="2"/>
        <v>3000</v>
      </c>
      <c r="R8" s="379">
        <f t="shared" si="3"/>
        <v>3000</v>
      </c>
      <c r="S8"/>
    </row>
    <row r="9" spans="2:19" x14ac:dyDescent="0.25">
      <c r="B9" s="315">
        <v>6</v>
      </c>
      <c r="C9" s="228" t="s">
        <v>605</v>
      </c>
      <c r="D9" s="229" t="s">
        <v>606</v>
      </c>
      <c r="E9" s="230">
        <v>2000</v>
      </c>
      <c r="F9" s="482"/>
      <c r="G9" s="519"/>
      <c r="I9" s="340">
        <v>5</v>
      </c>
      <c r="J9" s="374" t="s">
        <v>289</v>
      </c>
      <c r="K9" s="375">
        <f t="shared" si="0"/>
        <v>4</v>
      </c>
      <c r="L9" s="375"/>
      <c r="M9" s="375">
        <v>4</v>
      </c>
      <c r="N9" s="376">
        <v>6000</v>
      </c>
      <c r="O9" s="377"/>
      <c r="P9" s="378">
        <f t="shared" si="1"/>
        <v>0</v>
      </c>
      <c r="Q9" s="378">
        <f t="shared" si="2"/>
        <v>6000</v>
      </c>
      <c r="R9" s="379">
        <f t="shared" si="3"/>
        <v>6000</v>
      </c>
      <c r="S9"/>
    </row>
    <row r="10" spans="2:19" x14ac:dyDescent="0.25">
      <c r="B10" s="484"/>
      <c r="C10" s="485"/>
      <c r="D10" s="485"/>
      <c r="E10" s="485"/>
      <c r="F10" s="485"/>
      <c r="G10" s="486"/>
      <c r="I10" s="340">
        <v>6</v>
      </c>
      <c r="J10" s="374" t="s">
        <v>30</v>
      </c>
      <c r="K10" s="375">
        <f t="shared" si="0"/>
        <v>2</v>
      </c>
      <c r="L10" s="375"/>
      <c r="M10" s="375">
        <v>2</v>
      </c>
      <c r="N10" s="376">
        <v>3000</v>
      </c>
      <c r="O10" s="377"/>
      <c r="P10" s="378">
        <f t="shared" si="1"/>
        <v>0</v>
      </c>
      <c r="Q10" s="378">
        <f t="shared" si="2"/>
        <v>3000</v>
      </c>
      <c r="R10" s="379">
        <f t="shared" si="3"/>
        <v>3000</v>
      </c>
      <c r="S10"/>
    </row>
    <row r="11" spans="2:19" x14ac:dyDescent="0.25">
      <c r="B11" s="315">
        <v>1</v>
      </c>
      <c r="C11" s="228" t="s">
        <v>1158</v>
      </c>
      <c r="D11" s="112" t="s">
        <v>640</v>
      </c>
      <c r="E11" s="230">
        <v>1500</v>
      </c>
      <c r="F11" s="483" t="s">
        <v>290</v>
      </c>
      <c r="G11" s="512">
        <f>+E11+E12</f>
        <v>3000</v>
      </c>
      <c r="I11" s="377"/>
      <c r="J11" s="370" t="s">
        <v>1186</v>
      </c>
      <c r="K11" s="371">
        <f>SUM(K5:K10)</f>
        <v>23</v>
      </c>
      <c r="L11" s="371">
        <f t="shared" ref="L11:N11" si="4">SUM(L5:L10)</f>
        <v>6</v>
      </c>
      <c r="M11" s="371">
        <f t="shared" si="4"/>
        <v>17</v>
      </c>
      <c r="N11" s="372">
        <f t="shared" si="4"/>
        <v>37500</v>
      </c>
      <c r="O11" s="213"/>
      <c r="P11" s="373">
        <f>SUM(P5:P10)</f>
        <v>12000</v>
      </c>
      <c r="Q11" s="373">
        <f>SUM(Q5:Q10)</f>
        <v>25500</v>
      </c>
      <c r="R11" s="373">
        <f>SUM(R5:R10)</f>
        <v>37500</v>
      </c>
      <c r="S11" s="181"/>
    </row>
    <row r="12" spans="2:19" x14ac:dyDescent="0.25">
      <c r="B12" s="315">
        <v>2</v>
      </c>
      <c r="C12" s="228" t="s">
        <v>1159</v>
      </c>
      <c r="D12" s="112" t="s">
        <v>642</v>
      </c>
      <c r="E12" s="230">
        <v>1500</v>
      </c>
      <c r="F12" s="520"/>
      <c r="G12" s="513"/>
      <c r="I12"/>
      <c r="J12"/>
      <c r="K12" s="3"/>
      <c r="L12" s="3"/>
      <c r="M12" s="3"/>
      <c r="N12" s="120"/>
      <c r="O12"/>
      <c r="P12"/>
      <c r="Q12"/>
      <c r="R12"/>
      <c r="S12"/>
    </row>
    <row r="13" spans="2:19" x14ac:dyDescent="0.25">
      <c r="B13" s="484"/>
      <c r="C13" s="485"/>
      <c r="D13" s="485"/>
      <c r="E13" s="485"/>
      <c r="F13" s="485"/>
      <c r="G13" s="486"/>
      <c r="I13"/>
      <c r="J13"/>
      <c r="K13" s="3"/>
      <c r="L13" s="3"/>
      <c r="M13" s="3"/>
      <c r="N13" s="120"/>
      <c r="O13"/>
      <c r="P13"/>
      <c r="Q13"/>
      <c r="R13"/>
      <c r="S13"/>
    </row>
    <row r="14" spans="2:19" ht="15.75" thickBot="1" x14ac:dyDescent="0.3">
      <c r="B14" s="315">
        <v>1</v>
      </c>
      <c r="C14" s="228" t="s">
        <v>1156</v>
      </c>
      <c r="D14" s="112" t="s">
        <v>693</v>
      </c>
      <c r="E14" s="230">
        <v>1500</v>
      </c>
      <c r="F14" s="483" t="s">
        <v>34</v>
      </c>
      <c r="G14" s="487">
        <f>SUM(E14:E20)</f>
        <v>12000</v>
      </c>
      <c r="I14"/>
      <c r="J14" s="82" t="s">
        <v>1185</v>
      </c>
      <c r="K14" s="3"/>
      <c r="L14" s="3"/>
      <c r="M14" s="3"/>
      <c r="N14" s="120"/>
      <c r="O14"/>
      <c r="P14"/>
      <c r="Q14"/>
      <c r="R14"/>
      <c r="S14"/>
    </row>
    <row r="15" spans="2:19" ht="15.75" thickBot="1" x14ac:dyDescent="0.3">
      <c r="B15" s="315">
        <v>2</v>
      </c>
      <c r="C15" s="228" t="s">
        <v>1157</v>
      </c>
      <c r="D15" s="112" t="s">
        <v>695</v>
      </c>
      <c r="E15" s="230">
        <v>1500</v>
      </c>
      <c r="F15" s="481"/>
      <c r="G15" s="488" t="s">
        <v>596</v>
      </c>
      <c r="I15"/>
      <c r="J15"/>
      <c r="K15" s="368" t="s">
        <v>1139</v>
      </c>
      <c r="L15" s="369" t="s">
        <v>524</v>
      </c>
      <c r="M15" s="369" t="s">
        <v>1188</v>
      </c>
      <c r="N15" s="369" t="s">
        <v>520</v>
      </c>
      <c r="O15"/>
      <c r="P15"/>
      <c r="Q15"/>
      <c r="R15"/>
      <c r="S15"/>
    </row>
    <row r="16" spans="2:19" x14ac:dyDescent="0.25">
      <c r="B16" s="315">
        <v>3</v>
      </c>
      <c r="C16" s="228" t="s">
        <v>696</v>
      </c>
      <c r="D16" s="112" t="s">
        <v>697</v>
      </c>
      <c r="E16" s="230">
        <v>2000</v>
      </c>
      <c r="F16" s="481"/>
      <c r="G16" s="488" t="s">
        <v>596</v>
      </c>
      <c r="I16" s="340">
        <v>1</v>
      </c>
      <c r="J16" s="374" t="s">
        <v>469</v>
      </c>
      <c r="K16" s="375">
        <f>+L16+M16</f>
        <v>2</v>
      </c>
      <c r="L16" s="375"/>
      <c r="M16" s="375">
        <v>2</v>
      </c>
      <c r="N16" s="376">
        <v>3000</v>
      </c>
      <c r="O16" s="377"/>
      <c r="P16" s="378">
        <f>+L16*2000</f>
        <v>0</v>
      </c>
      <c r="Q16" s="378">
        <f>+M16*1500</f>
        <v>3000</v>
      </c>
      <c r="R16" s="379">
        <f>+P16+Q16</f>
        <v>3000</v>
      </c>
      <c r="S16" s="181">
        <f>+N16-R16</f>
        <v>0</v>
      </c>
    </row>
    <row r="17" spans="2:19" x14ac:dyDescent="0.25">
      <c r="B17" s="315">
        <v>4</v>
      </c>
      <c r="C17" s="228" t="s">
        <v>700</v>
      </c>
      <c r="D17" s="112" t="s">
        <v>701</v>
      </c>
      <c r="E17" s="230">
        <v>1500</v>
      </c>
      <c r="F17" s="481"/>
      <c r="G17" s="488" t="s">
        <v>596</v>
      </c>
      <c r="I17" s="340">
        <v>2</v>
      </c>
      <c r="J17" s="374" t="s">
        <v>120</v>
      </c>
      <c r="K17" s="375">
        <f t="shared" ref="K17:K32" si="5">+L17+M17</f>
        <v>2</v>
      </c>
      <c r="L17" s="375">
        <v>1</v>
      </c>
      <c r="M17" s="375">
        <v>1</v>
      </c>
      <c r="N17" s="376">
        <v>3500</v>
      </c>
      <c r="O17" s="377"/>
      <c r="P17" s="378">
        <f t="shared" ref="P17:P32" si="6">+L17*2000</f>
        <v>2000</v>
      </c>
      <c r="Q17" s="378">
        <f t="shared" ref="Q17:Q32" si="7">+M17*1500</f>
        <v>1500</v>
      </c>
      <c r="R17" s="379">
        <f t="shared" ref="R17:R32" si="8">+P17+Q17</f>
        <v>3500</v>
      </c>
      <c r="S17" s="181">
        <f t="shared" ref="S17:S32" si="9">+N17-R17</f>
        <v>0</v>
      </c>
    </row>
    <row r="18" spans="2:19" x14ac:dyDescent="0.25">
      <c r="B18" s="315">
        <v>5</v>
      </c>
      <c r="C18" s="228" t="s">
        <v>702</v>
      </c>
      <c r="D18" s="112" t="s">
        <v>703</v>
      </c>
      <c r="E18" s="230">
        <v>2000</v>
      </c>
      <c r="F18" s="481"/>
      <c r="G18" s="488" t="s">
        <v>596</v>
      </c>
      <c r="I18" s="340">
        <v>3</v>
      </c>
      <c r="J18" s="374" t="s">
        <v>468</v>
      </c>
      <c r="K18" s="375">
        <f t="shared" si="5"/>
        <v>5</v>
      </c>
      <c r="L18" s="375">
        <v>4</v>
      </c>
      <c r="M18" s="375">
        <v>1</v>
      </c>
      <c r="N18" s="376">
        <v>9500</v>
      </c>
      <c r="O18" s="377"/>
      <c r="P18" s="378">
        <f t="shared" si="6"/>
        <v>8000</v>
      </c>
      <c r="Q18" s="378">
        <f t="shared" si="7"/>
        <v>1500</v>
      </c>
      <c r="R18" s="379">
        <f t="shared" si="8"/>
        <v>9500</v>
      </c>
      <c r="S18" s="181">
        <f t="shared" si="9"/>
        <v>0</v>
      </c>
    </row>
    <row r="19" spans="2:19" x14ac:dyDescent="0.25">
      <c r="B19" s="315">
        <v>6</v>
      </c>
      <c r="C19" s="228" t="s">
        <v>704</v>
      </c>
      <c r="D19" s="112" t="s">
        <v>705</v>
      </c>
      <c r="E19" s="230">
        <v>2000</v>
      </c>
      <c r="F19" s="481"/>
      <c r="G19" s="488" t="s">
        <v>596</v>
      </c>
      <c r="I19" s="340">
        <v>4</v>
      </c>
      <c r="J19" s="374" t="s">
        <v>16</v>
      </c>
      <c r="K19" s="375">
        <f t="shared" si="5"/>
        <v>14</v>
      </c>
      <c r="L19" s="375">
        <v>7</v>
      </c>
      <c r="M19" s="375">
        <v>7</v>
      </c>
      <c r="N19" s="376">
        <v>24500</v>
      </c>
      <c r="O19" s="377"/>
      <c r="P19" s="378">
        <f t="shared" si="6"/>
        <v>14000</v>
      </c>
      <c r="Q19" s="378">
        <f t="shared" si="7"/>
        <v>10500</v>
      </c>
      <c r="R19" s="379">
        <f t="shared" si="8"/>
        <v>24500</v>
      </c>
      <c r="S19" s="181">
        <f t="shared" si="9"/>
        <v>0</v>
      </c>
    </row>
    <row r="20" spans="2:19" x14ac:dyDescent="0.25">
      <c r="B20" s="315">
        <v>7</v>
      </c>
      <c r="C20" s="228" t="s">
        <v>706</v>
      </c>
      <c r="D20" s="112" t="s">
        <v>707</v>
      </c>
      <c r="E20" s="230">
        <v>1500</v>
      </c>
      <c r="F20" s="482"/>
      <c r="G20" s="490" t="s">
        <v>596</v>
      </c>
      <c r="I20" s="340">
        <v>5</v>
      </c>
      <c r="J20" s="374" t="s">
        <v>36</v>
      </c>
      <c r="K20" s="375">
        <f t="shared" si="5"/>
        <v>2</v>
      </c>
      <c r="L20" s="375">
        <v>1</v>
      </c>
      <c r="M20" s="375">
        <v>1</v>
      </c>
      <c r="N20" s="376">
        <v>3500</v>
      </c>
      <c r="O20" s="377"/>
      <c r="P20" s="378">
        <f t="shared" si="6"/>
        <v>2000</v>
      </c>
      <c r="Q20" s="378">
        <f t="shared" si="7"/>
        <v>1500</v>
      </c>
      <c r="R20" s="379">
        <f t="shared" si="8"/>
        <v>3500</v>
      </c>
      <c r="S20" s="181">
        <f t="shared" si="9"/>
        <v>0</v>
      </c>
    </row>
    <row r="21" spans="2:19" x14ac:dyDescent="0.25">
      <c r="B21" s="484"/>
      <c r="C21" s="485"/>
      <c r="D21" s="485"/>
      <c r="E21" s="485"/>
      <c r="F21" s="485"/>
      <c r="G21" s="486"/>
      <c r="I21" s="340">
        <v>6</v>
      </c>
      <c r="J21" s="374" t="s">
        <v>35</v>
      </c>
      <c r="K21" s="375">
        <f t="shared" si="5"/>
        <v>6</v>
      </c>
      <c r="L21" s="375">
        <v>2</v>
      </c>
      <c r="M21" s="375">
        <v>4</v>
      </c>
      <c r="N21" s="376">
        <v>10000</v>
      </c>
      <c r="O21" s="377"/>
      <c r="P21" s="378">
        <f t="shared" si="6"/>
        <v>4000</v>
      </c>
      <c r="Q21" s="378">
        <f t="shared" si="7"/>
        <v>6000</v>
      </c>
      <c r="R21" s="379">
        <f t="shared" si="8"/>
        <v>10000</v>
      </c>
      <c r="S21" s="364">
        <f t="shared" si="9"/>
        <v>0</v>
      </c>
    </row>
    <row r="22" spans="2:19" x14ac:dyDescent="0.25">
      <c r="B22" s="315">
        <v>1</v>
      </c>
      <c r="C22" s="228" t="s">
        <v>647</v>
      </c>
      <c r="D22" s="112" t="s">
        <v>648</v>
      </c>
      <c r="E22" s="230">
        <v>1500</v>
      </c>
      <c r="F22" s="483" t="s">
        <v>1176</v>
      </c>
      <c r="G22" s="487">
        <f>+E22+E23</f>
        <v>3000</v>
      </c>
      <c r="I22" s="340">
        <v>7</v>
      </c>
      <c r="J22" s="374" t="s">
        <v>32</v>
      </c>
      <c r="K22" s="375">
        <f t="shared" si="5"/>
        <v>3</v>
      </c>
      <c r="L22" s="375"/>
      <c r="M22" s="375">
        <v>3</v>
      </c>
      <c r="N22" s="376">
        <v>4500</v>
      </c>
      <c r="O22" s="377"/>
      <c r="P22" s="378">
        <f t="shared" si="6"/>
        <v>0</v>
      </c>
      <c r="Q22" s="378">
        <f t="shared" si="7"/>
        <v>4500</v>
      </c>
      <c r="R22" s="379">
        <f t="shared" si="8"/>
        <v>4500</v>
      </c>
      <c r="S22" s="181">
        <f t="shared" si="9"/>
        <v>0</v>
      </c>
    </row>
    <row r="23" spans="2:19" x14ac:dyDescent="0.25">
      <c r="B23" s="315">
        <v>2</v>
      </c>
      <c r="C23" s="228" t="s">
        <v>649</v>
      </c>
      <c r="D23" s="112" t="s">
        <v>650</v>
      </c>
      <c r="E23" s="230">
        <v>1500</v>
      </c>
      <c r="F23" s="520"/>
      <c r="G23" s="514" t="s">
        <v>596</v>
      </c>
      <c r="I23" s="340">
        <v>8</v>
      </c>
      <c r="J23" s="374" t="s">
        <v>408</v>
      </c>
      <c r="K23" s="375">
        <f t="shared" si="5"/>
        <v>2</v>
      </c>
      <c r="L23" s="375"/>
      <c r="M23" s="375">
        <v>2</v>
      </c>
      <c r="N23" s="376">
        <v>3000</v>
      </c>
      <c r="O23" s="377"/>
      <c r="P23" s="378">
        <f t="shared" si="6"/>
        <v>0</v>
      </c>
      <c r="Q23" s="378">
        <f t="shared" si="7"/>
        <v>3000</v>
      </c>
      <c r="R23" s="379">
        <f t="shared" si="8"/>
        <v>3000</v>
      </c>
      <c r="S23" s="181">
        <f t="shared" si="9"/>
        <v>0</v>
      </c>
    </row>
    <row r="24" spans="2:19" x14ac:dyDescent="0.25">
      <c r="B24" s="484"/>
      <c r="C24" s="485"/>
      <c r="D24" s="485"/>
      <c r="E24" s="485"/>
      <c r="F24" s="485"/>
      <c r="G24" s="486"/>
      <c r="I24" s="340">
        <v>9</v>
      </c>
      <c r="J24" s="374" t="s">
        <v>313</v>
      </c>
      <c r="K24" s="375">
        <f t="shared" si="5"/>
        <v>15</v>
      </c>
      <c r="L24" s="375">
        <v>7</v>
      </c>
      <c r="M24" s="375">
        <v>8</v>
      </c>
      <c r="N24" s="376">
        <v>26000</v>
      </c>
      <c r="O24" s="377"/>
      <c r="P24" s="378">
        <f t="shared" si="6"/>
        <v>14000</v>
      </c>
      <c r="Q24" s="378">
        <f t="shared" si="7"/>
        <v>12000</v>
      </c>
      <c r="R24" s="379">
        <f t="shared" si="8"/>
        <v>26000</v>
      </c>
      <c r="S24" s="181">
        <f t="shared" si="9"/>
        <v>0</v>
      </c>
    </row>
    <row r="25" spans="2:19" x14ac:dyDescent="0.25">
      <c r="B25" s="315">
        <v>1</v>
      </c>
      <c r="C25" s="228" t="s">
        <v>657</v>
      </c>
      <c r="D25" s="112" t="s">
        <v>1190</v>
      </c>
      <c r="E25" s="230">
        <v>1500</v>
      </c>
      <c r="F25" s="483" t="s">
        <v>289</v>
      </c>
      <c r="G25" s="487">
        <f>SUM(E25:E28)</f>
        <v>6000</v>
      </c>
      <c r="I25" s="340">
        <v>10</v>
      </c>
      <c r="J25" s="374" t="s">
        <v>428</v>
      </c>
      <c r="K25" s="375">
        <f t="shared" si="5"/>
        <v>3</v>
      </c>
      <c r="L25" s="375">
        <v>2</v>
      </c>
      <c r="M25" s="375">
        <v>1</v>
      </c>
      <c r="N25" s="376">
        <v>5500</v>
      </c>
      <c r="O25" s="377"/>
      <c r="P25" s="378">
        <f t="shared" si="6"/>
        <v>4000</v>
      </c>
      <c r="Q25" s="378">
        <f t="shared" si="7"/>
        <v>1500</v>
      </c>
      <c r="R25" s="379">
        <f t="shared" si="8"/>
        <v>5500</v>
      </c>
      <c r="S25" s="181">
        <f t="shared" si="9"/>
        <v>0</v>
      </c>
    </row>
    <row r="26" spans="2:19" x14ac:dyDescent="0.25">
      <c r="B26" s="315">
        <v>2</v>
      </c>
      <c r="C26" s="228" t="s">
        <v>655</v>
      </c>
      <c r="D26" s="112" t="s">
        <v>656</v>
      </c>
      <c r="E26" s="230">
        <v>1500</v>
      </c>
      <c r="F26" s="521"/>
      <c r="G26" s="515" t="s">
        <v>596</v>
      </c>
      <c r="I26" s="340">
        <v>11</v>
      </c>
      <c r="J26" s="374" t="s">
        <v>1029</v>
      </c>
      <c r="K26" s="375">
        <f t="shared" si="5"/>
        <v>9</v>
      </c>
      <c r="L26" s="375">
        <v>2</v>
      </c>
      <c r="M26" s="375">
        <v>7</v>
      </c>
      <c r="N26" s="376">
        <v>14500</v>
      </c>
      <c r="O26" s="377"/>
      <c r="P26" s="378">
        <f t="shared" si="6"/>
        <v>4000</v>
      </c>
      <c r="Q26" s="378">
        <f t="shared" si="7"/>
        <v>10500</v>
      </c>
      <c r="R26" s="379">
        <f t="shared" si="8"/>
        <v>14500</v>
      </c>
      <c r="S26" s="181">
        <f t="shared" si="9"/>
        <v>0</v>
      </c>
    </row>
    <row r="27" spans="2:19" x14ac:dyDescent="0.25">
      <c r="B27" s="315">
        <v>3</v>
      </c>
      <c r="C27" s="228" t="s">
        <v>1160</v>
      </c>
      <c r="D27" s="112" t="s">
        <v>1123</v>
      </c>
      <c r="E27" s="230">
        <v>1500</v>
      </c>
      <c r="F27" s="521"/>
      <c r="G27" s="515" t="s">
        <v>596</v>
      </c>
      <c r="I27" s="340">
        <v>12</v>
      </c>
      <c r="J27" s="374" t="s">
        <v>385</v>
      </c>
      <c r="K27" s="375">
        <f t="shared" si="5"/>
        <v>2</v>
      </c>
      <c r="L27" s="375">
        <v>1</v>
      </c>
      <c r="M27" s="375">
        <v>1</v>
      </c>
      <c r="N27" s="376">
        <v>3500</v>
      </c>
      <c r="O27" s="377"/>
      <c r="P27" s="378">
        <f t="shared" si="6"/>
        <v>2000</v>
      </c>
      <c r="Q27" s="378">
        <f t="shared" si="7"/>
        <v>1500</v>
      </c>
      <c r="R27" s="379">
        <f t="shared" si="8"/>
        <v>3500</v>
      </c>
      <c r="S27" s="181">
        <f t="shared" si="9"/>
        <v>0</v>
      </c>
    </row>
    <row r="28" spans="2:19" x14ac:dyDescent="0.25">
      <c r="B28" s="315">
        <v>4</v>
      </c>
      <c r="C28" s="228" t="s">
        <v>1161</v>
      </c>
      <c r="D28" s="112" t="s">
        <v>1125</v>
      </c>
      <c r="E28" s="230">
        <v>1500</v>
      </c>
      <c r="F28" s="520"/>
      <c r="G28" s="514" t="s">
        <v>596</v>
      </c>
      <c r="I28" s="340">
        <v>13</v>
      </c>
      <c r="J28" s="374" t="s">
        <v>518</v>
      </c>
      <c r="K28" s="375">
        <f t="shared" si="5"/>
        <v>3</v>
      </c>
      <c r="L28" s="375"/>
      <c r="M28" s="375">
        <v>3</v>
      </c>
      <c r="N28" s="376">
        <v>4500</v>
      </c>
      <c r="O28" s="377"/>
      <c r="P28" s="378">
        <f t="shared" si="6"/>
        <v>0</v>
      </c>
      <c r="Q28" s="378">
        <f t="shared" si="7"/>
        <v>4500</v>
      </c>
      <c r="R28" s="379">
        <f t="shared" si="8"/>
        <v>4500</v>
      </c>
      <c r="S28" s="181">
        <f t="shared" si="9"/>
        <v>0</v>
      </c>
    </row>
    <row r="29" spans="2:19" x14ac:dyDescent="0.25">
      <c r="B29" s="484"/>
      <c r="C29" s="485"/>
      <c r="D29" s="485"/>
      <c r="E29" s="485"/>
      <c r="F29" s="485"/>
      <c r="G29" s="486"/>
      <c r="I29" s="340">
        <v>14</v>
      </c>
      <c r="J29" s="374" t="s">
        <v>544</v>
      </c>
      <c r="K29" s="375">
        <f t="shared" si="5"/>
        <v>2</v>
      </c>
      <c r="L29" s="375"/>
      <c r="M29" s="375">
        <v>2</v>
      </c>
      <c r="N29" s="376">
        <v>3000</v>
      </c>
      <c r="O29" s="377"/>
      <c r="P29" s="378">
        <f t="shared" si="6"/>
        <v>0</v>
      </c>
      <c r="Q29" s="378">
        <f t="shared" si="7"/>
        <v>3000</v>
      </c>
      <c r="R29" s="379">
        <f t="shared" si="8"/>
        <v>3000</v>
      </c>
      <c r="S29" s="181">
        <f t="shared" si="9"/>
        <v>0</v>
      </c>
    </row>
    <row r="30" spans="2:19" x14ac:dyDescent="0.25">
      <c r="B30" s="315">
        <v>1</v>
      </c>
      <c r="C30" s="228" t="s">
        <v>659</v>
      </c>
      <c r="D30" s="112" t="s">
        <v>660</v>
      </c>
      <c r="E30" s="230">
        <v>1500</v>
      </c>
      <c r="F30" s="483" t="s">
        <v>30</v>
      </c>
      <c r="G30" s="487">
        <f>SUM(E30:E31)</f>
        <v>3000</v>
      </c>
      <c r="I30" s="340">
        <v>15</v>
      </c>
      <c r="J30" s="374" t="s">
        <v>1086</v>
      </c>
      <c r="K30" s="375">
        <f t="shared" si="5"/>
        <v>2</v>
      </c>
      <c r="L30" s="375"/>
      <c r="M30" s="375">
        <v>2</v>
      </c>
      <c r="N30" s="376">
        <v>3000</v>
      </c>
      <c r="O30" s="377"/>
      <c r="P30" s="378">
        <f t="shared" si="6"/>
        <v>0</v>
      </c>
      <c r="Q30" s="378">
        <f t="shared" si="7"/>
        <v>3000</v>
      </c>
      <c r="R30" s="379">
        <f t="shared" si="8"/>
        <v>3000</v>
      </c>
      <c r="S30" s="181">
        <f t="shared" si="9"/>
        <v>0</v>
      </c>
    </row>
    <row r="31" spans="2:19" ht="15.75" thickBot="1" x14ac:dyDescent="0.3">
      <c r="B31" s="316">
        <v>2</v>
      </c>
      <c r="C31" s="317" t="s">
        <v>661</v>
      </c>
      <c r="D31" s="172" t="s">
        <v>662</v>
      </c>
      <c r="E31" s="318">
        <v>1500</v>
      </c>
      <c r="F31" s="516"/>
      <c r="G31" s="511" t="s">
        <v>596</v>
      </c>
      <c r="I31" s="340">
        <v>16</v>
      </c>
      <c r="J31" s="374" t="s">
        <v>339</v>
      </c>
      <c r="K31" s="375">
        <f t="shared" si="5"/>
        <v>5</v>
      </c>
      <c r="L31" s="375">
        <v>2</v>
      </c>
      <c r="M31" s="375">
        <v>3</v>
      </c>
      <c r="N31" s="376">
        <v>8500</v>
      </c>
      <c r="O31" s="377"/>
      <c r="P31" s="378">
        <f t="shared" si="6"/>
        <v>4000</v>
      </c>
      <c r="Q31" s="378">
        <f t="shared" si="7"/>
        <v>4500</v>
      </c>
      <c r="R31" s="379">
        <f t="shared" si="8"/>
        <v>8500</v>
      </c>
      <c r="S31" s="181">
        <f t="shared" si="9"/>
        <v>0</v>
      </c>
    </row>
    <row r="32" spans="2:19" x14ac:dyDescent="0.25">
      <c r="B32" s="491" t="s">
        <v>1182</v>
      </c>
      <c r="C32" s="492"/>
      <c r="D32" s="492"/>
      <c r="E32" s="492"/>
      <c r="F32" s="492"/>
      <c r="G32" s="323">
        <f>+G4+G11+G14+G22+G25+G30</f>
        <v>37500</v>
      </c>
      <c r="H32" s="75"/>
      <c r="I32" s="340">
        <v>17</v>
      </c>
      <c r="J32" s="374" t="s">
        <v>1117</v>
      </c>
      <c r="K32" s="375">
        <f t="shared" si="5"/>
        <v>1</v>
      </c>
      <c r="L32" s="375"/>
      <c r="M32" s="375">
        <v>1</v>
      </c>
      <c r="N32" s="376">
        <v>1500</v>
      </c>
      <c r="O32" s="377"/>
      <c r="P32" s="378">
        <f t="shared" si="6"/>
        <v>0</v>
      </c>
      <c r="Q32" s="378">
        <f t="shared" si="7"/>
        <v>1500</v>
      </c>
      <c r="R32" s="379">
        <f t="shared" si="8"/>
        <v>1500</v>
      </c>
      <c r="S32" s="181">
        <f t="shared" si="9"/>
        <v>0</v>
      </c>
    </row>
    <row r="33" spans="2:19" x14ac:dyDescent="0.25">
      <c r="B33" s="504"/>
      <c r="C33" s="494"/>
      <c r="D33" s="494"/>
      <c r="E33" s="494"/>
      <c r="F33" s="494"/>
      <c r="G33" s="494"/>
      <c r="I33"/>
      <c r="J33" s="380" t="s">
        <v>1127</v>
      </c>
      <c r="K33" s="381">
        <f>SUM(K16:K32)</f>
        <v>78</v>
      </c>
      <c r="L33" s="381">
        <f t="shared" ref="L33:M33" si="10">SUM(L16:L32)</f>
        <v>29</v>
      </c>
      <c r="M33" s="381">
        <f t="shared" si="10"/>
        <v>49</v>
      </c>
      <c r="N33" s="382">
        <f>SUM(N16:N32)</f>
        <v>131500</v>
      </c>
      <c r="O33"/>
      <c r="P33" s="365">
        <f>SUM(P16:P32)</f>
        <v>58000</v>
      </c>
      <c r="Q33" s="365">
        <f t="shared" ref="Q33" si="11">SUM(Q16:Q32)</f>
        <v>73500</v>
      </c>
      <c r="R33" s="365">
        <f>SUM(R16:R32)</f>
        <v>131500</v>
      </c>
      <c r="S33"/>
    </row>
    <row r="34" spans="2:19" x14ac:dyDescent="0.25">
      <c r="B34" s="494"/>
      <c r="C34" s="494"/>
      <c r="D34" s="494"/>
      <c r="E34" s="494"/>
      <c r="F34" s="494"/>
      <c r="G34" s="494"/>
      <c r="I34"/>
      <c r="J34"/>
      <c r="K34" s="3"/>
      <c r="L34" s="3"/>
      <c r="M34" s="3"/>
      <c r="N34" s="120"/>
      <c r="O34"/>
      <c r="P34"/>
      <c r="Q34"/>
      <c r="R34"/>
      <c r="S34"/>
    </row>
    <row r="35" spans="2:19" ht="1.5" customHeight="1" thickBot="1" x14ac:dyDescent="0.3">
      <c r="B35" s="494"/>
      <c r="C35" s="494"/>
      <c r="D35" s="494"/>
      <c r="E35" s="494"/>
      <c r="F35" s="494"/>
      <c r="G35" s="494"/>
      <c r="I35"/>
      <c r="J35"/>
      <c r="K35" s="3"/>
      <c r="L35" s="3"/>
      <c r="M35" s="3"/>
      <c r="N35" s="120"/>
      <c r="O35"/>
      <c r="P35"/>
      <c r="Q35"/>
      <c r="R35"/>
      <c r="S35"/>
    </row>
    <row r="36" spans="2:19" ht="19.5" thickBot="1" x14ac:dyDescent="0.35">
      <c r="B36" s="505" t="s">
        <v>1177</v>
      </c>
      <c r="C36" s="506"/>
      <c r="D36" s="506"/>
      <c r="E36" s="506"/>
      <c r="F36" s="506"/>
      <c r="G36" s="507"/>
      <c r="I36"/>
      <c r="J36" s="82" t="s">
        <v>1187</v>
      </c>
      <c r="K36" s="3"/>
      <c r="L36" s="3"/>
      <c r="M36" s="3"/>
      <c r="N36" s="120"/>
      <c r="O36"/>
      <c r="P36"/>
      <c r="Q36"/>
      <c r="R36"/>
      <c r="S36"/>
    </row>
    <row r="37" spans="2:19" ht="15.75" thickBot="1" x14ac:dyDescent="0.3">
      <c r="B37" s="315">
        <v>1</v>
      </c>
      <c r="C37" s="228" t="s">
        <v>1154</v>
      </c>
      <c r="D37" s="112" t="s">
        <v>848</v>
      </c>
      <c r="E37" s="230">
        <v>1500</v>
      </c>
      <c r="F37" s="483" t="s">
        <v>469</v>
      </c>
      <c r="G37" s="503">
        <f>SUM(E37:E38)</f>
        <v>3000</v>
      </c>
      <c r="I37"/>
      <c r="J37"/>
      <c r="K37" s="368" t="s">
        <v>1139</v>
      </c>
      <c r="L37" s="369" t="s">
        <v>524</v>
      </c>
      <c r="M37" s="369" t="s">
        <v>1188</v>
      </c>
      <c r="N37" s="369" t="s">
        <v>520</v>
      </c>
      <c r="O37"/>
      <c r="P37"/>
      <c r="Q37"/>
      <c r="R37"/>
      <c r="S37"/>
    </row>
    <row r="38" spans="2:19" x14ac:dyDescent="0.25">
      <c r="B38" s="315">
        <v>2</v>
      </c>
      <c r="C38" s="228" t="s">
        <v>1155</v>
      </c>
      <c r="D38" s="112" t="s">
        <v>850</v>
      </c>
      <c r="E38" s="230">
        <v>1500</v>
      </c>
      <c r="F38" s="482"/>
      <c r="G38" s="490"/>
      <c r="I38" s="340">
        <v>1</v>
      </c>
      <c r="J38" s="374" t="s">
        <v>552</v>
      </c>
      <c r="K38" s="375">
        <f>+L38+M38</f>
        <v>6</v>
      </c>
      <c r="L38" s="375">
        <v>1</v>
      </c>
      <c r="M38" s="375">
        <v>5</v>
      </c>
      <c r="N38" s="376">
        <v>9500</v>
      </c>
      <c r="O38" s="377"/>
      <c r="P38" s="378">
        <f>+L38*2000</f>
        <v>2000</v>
      </c>
      <c r="Q38" s="378">
        <f>+M38*1500</f>
        <v>7500</v>
      </c>
      <c r="R38" s="379">
        <f>+P38+Q38</f>
        <v>9500</v>
      </c>
      <c r="S38" s="181">
        <f>+N38-R38</f>
        <v>0</v>
      </c>
    </row>
    <row r="39" spans="2:19" x14ac:dyDescent="0.25">
      <c r="B39" s="500"/>
      <c r="C39" s="501"/>
      <c r="D39" s="501"/>
      <c r="E39" s="501"/>
      <c r="F39" s="501"/>
      <c r="G39" s="502"/>
      <c r="I39" s="340">
        <v>2</v>
      </c>
      <c r="J39" s="374" t="s">
        <v>731</v>
      </c>
      <c r="K39" s="375">
        <f t="shared" ref="K39:K48" si="12">+L39+M39</f>
        <v>5</v>
      </c>
      <c r="L39" s="375">
        <v>2</v>
      </c>
      <c r="M39" s="375">
        <v>3</v>
      </c>
      <c r="N39" s="376">
        <v>8500</v>
      </c>
      <c r="O39" s="377"/>
      <c r="P39" s="378">
        <f t="shared" ref="P39:P48" si="13">+L39*2000</f>
        <v>4000</v>
      </c>
      <c r="Q39" s="378">
        <f t="shared" ref="Q39:Q48" si="14">+M39*1500</f>
        <v>4500</v>
      </c>
      <c r="R39" s="379">
        <f t="shared" ref="R39:R48" si="15">+P39+Q39</f>
        <v>8500</v>
      </c>
      <c r="S39" s="181">
        <f t="shared" ref="S39:S48" si="16">+N39-R39</f>
        <v>0</v>
      </c>
    </row>
    <row r="40" spans="2:19" x14ac:dyDescent="0.25">
      <c r="B40" s="315">
        <v>1</v>
      </c>
      <c r="C40" s="228" t="s">
        <v>853</v>
      </c>
      <c r="D40" s="112" t="s">
        <v>854</v>
      </c>
      <c r="E40" s="230">
        <v>2000</v>
      </c>
      <c r="F40" s="483" t="s">
        <v>120</v>
      </c>
      <c r="G40" s="503">
        <f>SUM(E40:E41)</f>
        <v>3500</v>
      </c>
      <c r="I40" s="340">
        <v>3</v>
      </c>
      <c r="J40" s="374" t="s">
        <v>722</v>
      </c>
      <c r="K40" s="375">
        <f t="shared" si="12"/>
        <v>4</v>
      </c>
      <c r="L40" s="375"/>
      <c r="M40" s="375">
        <v>4</v>
      </c>
      <c r="N40" s="376">
        <v>6000</v>
      </c>
      <c r="O40" s="377"/>
      <c r="P40" s="378">
        <f t="shared" si="13"/>
        <v>0</v>
      </c>
      <c r="Q40" s="378">
        <f t="shared" si="14"/>
        <v>6000</v>
      </c>
      <c r="R40" s="379">
        <f t="shared" si="15"/>
        <v>6000</v>
      </c>
      <c r="S40" s="181">
        <f t="shared" si="16"/>
        <v>0</v>
      </c>
    </row>
    <row r="41" spans="2:19" x14ac:dyDescent="0.25">
      <c r="B41" s="315">
        <v>2</v>
      </c>
      <c r="C41" s="228" t="s">
        <v>855</v>
      </c>
      <c r="D41" s="112" t="s">
        <v>856</v>
      </c>
      <c r="E41" s="230">
        <v>1500</v>
      </c>
      <c r="F41" s="482"/>
      <c r="G41" s="490"/>
      <c r="I41" s="340">
        <v>4</v>
      </c>
      <c r="J41" s="374" t="s">
        <v>19</v>
      </c>
      <c r="K41" s="375">
        <f t="shared" si="12"/>
        <v>2</v>
      </c>
      <c r="L41" s="375"/>
      <c r="M41" s="375">
        <v>2</v>
      </c>
      <c r="N41" s="376">
        <v>3000</v>
      </c>
      <c r="O41" s="377"/>
      <c r="P41" s="378">
        <f t="shared" si="13"/>
        <v>0</v>
      </c>
      <c r="Q41" s="378">
        <f t="shared" si="14"/>
        <v>3000</v>
      </c>
      <c r="R41" s="379">
        <f t="shared" si="15"/>
        <v>3000</v>
      </c>
      <c r="S41" s="181">
        <f t="shared" si="16"/>
        <v>0</v>
      </c>
    </row>
    <row r="42" spans="2:19" x14ac:dyDescent="0.25">
      <c r="B42" s="484"/>
      <c r="C42" s="485"/>
      <c r="D42" s="485"/>
      <c r="E42" s="485"/>
      <c r="F42" s="485"/>
      <c r="G42" s="486"/>
      <c r="I42" s="340">
        <v>5</v>
      </c>
      <c r="J42" s="374" t="s">
        <v>491</v>
      </c>
      <c r="K42" s="375">
        <f t="shared" si="12"/>
        <v>2</v>
      </c>
      <c r="L42" s="375">
        <v>1</v>
      </c>
      <c r="M42" s="375">
        <v>1</v>
      </c>
      <c r="N42" s="376">
        <v>3500</v>
      </c>
      <c r="O42" s="377"/>
      <c r="P42" s="378">
        <f t="shared" si="13"/>
        <v>2000</v>
      </c>
      <c r="Q42" s="378">
        <f t="shared" si="14"/>
        <v>1500</v>
      </c>
      <c r="R42" s="379">
        <f t="shared" si="15"/>
        <v>3500</v>
      </c>
      <c r="S42" s="181">
        <f t="shared" si="16"/>
        <v>0</v>
      </c>
    </row>
    <row r="43" spans="2:19" x14ac:dyDescent="0.25">
      <c r="B43" s="315">
        <v>1</v>
      </c>
      <c r="C43" s="228" t="s">
        <v>875</v>
      </c>
      <c r="D43" s="112" t="s">
        <v>876</v>
      </c>
      <c r="E43" s="230">
        <v>2000</v>
      </c>
      <c r="F43" s="483" t="s">
        <v>468</v>
      </c>
      <c r="G43" s="487">
        <f>SUM(E43:E47)</f>
        <v>9500</v>
      </c>
      <c r="I43" s="340">
        <v>6</v>
      </c>
      <c r="J43" s="374" t="s">
        <v>27</v>
      </c>
      <c r="K43" s="375">
        <f t="shared" si="12"/>
        <v>5</v>
      </c>
      <c r="L43" s="375">
        <v>2</v>
      </c>
      <c r="M43" s="375">
        <v>3</v>
      </c>
      <c r="N43" s="376">
        <v>8500</v>
      </c>
      <c r="O43" s="377"/>
      <c r="P43" s="378">
        <f t="shared" si="13"/>
        <v>4000</v>
      </c>
      <c r="Q43" s="378">
        <f t="shared" si="14"/>
        <v>4500</v>
      </c>
      <c r="R43" s="379">
        <f t="shared" si="15"/>
        <v>8500</v>
      </c>
      <c r="S43" s="181">
        <f t="shared" si="16"/>
        <v>0</v>
      </c>
    </row>
    <row r="44" spans="2:19" x14ac:dyDescent="0.25">
      <c r="B44" s="315">
        <v>2</v>
      </c>
      <c r="C44" s="228" t="s">
        <v>877</v>
      </c>
      <c r="D44" s="112" t="s">
        <v>878</v>
      </c>
      <c r="E44" s="230">
        <v>2000</v>
      </c>
      <c r="F44" s="481"/>
      <c r="G44" s="488"/>
      <c r="I44" s="340">
        <v>7</v>
      </c>
      <c r="J44" s="374" t="s">
        <v>296</v>
      </c>
      <c r="K44" s="375">
        <f t="shared" si="12"/>
        <v>5</v>
      </c>
      <c r="L44" s="375">
        <v>1</v>
      </c>
      <c r="M44" s="375">
        <v>4</v>
      </c>
      <c r="N44" s="376">
        <v>8000</v>
      </c>
      <c r="O44" s="377"/>
      <c r="P44" s="378">
        <f t="shared" si="13"/>
        <v>2000</v>
      </c>
      <c r="Q44" s="378">
        <f t="shared" si="14"/>
        <v>6000</v>
      </c>
      <c r="R44" s="379">
        <f t="shared" si="15"/>
        <v>8000</v>
      </c>
      <c r="S44" s="181">
        <f t="shared" si="16"/>
        <v>0</v>
      </c>
    </row>
    <row r="45" spans="2:19" x14ac:dyDescent="0.25">
      <c r="B45" s="315">
        <v>3</v>
      </c>
      <c r="C45" s="228" t="s">
        <v>879</v>
      </c>
      <c r="D45" s="112" t="s">
        <v>880</v>
      </c>
      <c r="E45" s="230">
        <v>2000</v>
      </c>
      <c r="F45" s="481"/>
      <c r="G45" s="488"/>
      <c r="I45" s="340">
        <v>8</v>
      </c>
      <c r="J45" s="374" t="s">
        <v>390</v>
      </c>
      <c r="K45" s="375">
        <f t="shared" si="12"/>
        <v>10</v>
      </c>
      <c r="L45" s="375">
        <v>5</v>
      </c>
      <c r="M45" s="375">
        <v>5</v>
      </c>
      <c r="N45" s="376">
        <v>17500</v>
      </c>
      <c r="O45" s="377"/>
      <c r="P45" s="378">
        <f t="shared" si="13"/>
        <v>10000</v>
      </c>
      <c r="Q45" s="378">
        <f t="shared" si="14"/>
        <v>7500</v>
      </c>
      <c r="R45" s="379">
        <f t="shared" si="15"/>
        <v>17500</v>
      </c>
      <c r="S45" s="181">
        <f t="shared" si="16"/>
        <v>0</v>
      </c>
    </row>
    <row r="46" spans="2:19" x14ac:dyDescent="0.25">
      <c r="B46" s="315">
        <v>4</v>
      </c>
      <c r="C46" s="228" t="s">
        <v>881</v>
      </c>
      <c r="D46" s="112" t="s">
        <v>882</v>
      </c>
      <c r="E46" s="230">
        <v>2000</v>
      </c>
      <c r="F46" s="481"/>
      <c r="G46" s="488"/>
      <c r="I46" s="340">
        <v>9</v>
      </c>
      <c r="J46" s="374" t="s">
        <v>510</v>
      </c>
      <c r="K46" s="375">
        <f t="shared" si="12"/>
        <v>3</v>
      </c>
      <c r="L46" s="375">
        <v>2</v>
      </c>
      <c r="M46" s="375">
        <v>1</v>
      </c>
      <c r="N46" s="376">
        <v>5500</v>
      </c>
      <c r="O46" s="377"/>
      <c r="P46" s="378">
        <f t="shared" si="13"/>
        <v>4000</v>
      </c>
      <c r="Q46" s="378">
        <f t="shared" si="14"/>
        <v>1500</v>
      </c>
      <c r="R46" s="379">
        <f t="shared" si="15"/>
        <v>5500</v>
      </c>
      <c r="S46" s="181">
        <f t="shared" si="16"/>
        <v>0</v>
      </c>
    </row>
    <row r="47" spans="2:19" x14ac:dyDescent="0.25">
      <c r="B47" s="315">
        <v>5</v>
      </c>
      <c r="C47" s="228" t="s">
        <v>883</v>
      </c>
      <c r="D47" s="112" t="s">
        <v>884</v>
      </c>
      <c r="E47" s="230">
        <v>1500</v>
      </c>
      <c r="F47" s="482"/>
      <c r="G47" s="490"/>
      <c r="I47" s="340">
        <v>10</v>
      </c>
      <c r="J47" s="374" t="s">
        <v>461</v>
      </c>
      <c r="K47" s="375">
        <f t="shared" si="12"/>
        <v>6</v>
      </c>
      <c r="L47" s="375">
        <v>3</v>
      </c>
      <c r="M47" s="375">
        <v>3</v>
      </c>
      <c r="N47" s="376">
        <v>10500</v>
      </c>
      <c r="O47" s="377"/>
      <c r="P47" s="378">
        <f t="shared" si="13"/>
        <v>6000</v>
      </c>
      <c r="Q47" s="378">
        <f t="shared" si="14"/>
        <v>4500</v>
      </c>
      <c r="R47" s="379">
        <f t="shared" si="15"/>
        <v>10500</v>
      </c>
      <c r="S47" s="181">
        <f t="shared" si="16"/>
        <v>0</v>
      </c>
    </row>
    <row r="48" spans="2:19" x14ac:dyDescent="0.25">
      <c r="B48" s="484"/>
      <c r="C48" s="485"/>
      <c r="D48" s="485"/>
      <c r="E48" s="485"/>
      <c r="F48" s="485"/>
      <c r="G48" s="486"/>
      <c r="I48" s="340">
        <v>11</v>
      </c>
      <c r="J48" s="374" t="s">
        <v>376</v>
      </c>
      <c r="K48" s="375">
        <f t="shared" si="12"/>
        <v>3</v>
      </c>
      <c r="L48" s="375">
        <v>1</v>
      </c>
      <c r="M48" s="375">
        <v>2</v>
      </c>
      <c r="N48" s="376">
        <v>5000</v>
      </c>
      <c r="O48" s="377"/>
      <c r="P48" s="378">
        <f t="shared" si="13"/>
        <v>2000</v>
      </c>
      <c r="Q48" s="378">
        <f t="shared" si="14"/>
        <v>3000</v>
      </c>
      <c r="R48" s="379">
        <f t="shared" si="15"/>
        <v>5000</v>
      </c>
      <c r="S48" s="181">
        <f t="shared" si="16"/>
        <v>0</v>
      </c>
    </row>
    <row r="49" spans="2:19" x14ac:dyDescent="0.25">
      <c r="B49" s="315">
        <v>1</v>
      </c>
      <c r="C49" s="228" t="s">
        <v>895</v>
      </c>
      <c r="D49" s="112" t="s">
        <v>896</v>
      </c>
      <c r="E49" s="230">
        <v>2000</v>
      </c>
      <c r="F49" s="483" t="s">
        <v>16</v>
      </c>
      <c r="G49" s="487">
        <f>SUM(E49:E62)</f>
        <v>24500</v>
      </c>
      <c r="I49"/>
      <c r="J49" s="380" t="s">
        <v>1127</v>
      </c>
      <c r="K49" s="381">
        <f>SUM(K38:K48)</f>
        <v>51</v>
      </c>
      <c r="L49" s="381">
        <f t="shared" ref="L49:M49" si="17">SUM(L38:L48)</f>
        <v>18</v>
      </c>
      <c r="M49" s="381">
        <f t="shared" si="17"/>
        <v>33</v>
      </c>
      <c r="N49" s="382">
        <f>SUM(N38:N48)</f>
        <v>85500</v>
      </c>
      <c r="O49"/>
      <c r="P49" s="365">
        <f>SUM(P38:P48)</f>
        <v>36000</v>
      </c>
      <c r="Q49" s="365">
        <f t="shared" ref="Q49:S49" si="18">SUM(Q38:Q48)</f>
        <v>49500</v>
      </c>
      <c r="R49" s="365">
        <f t="shared" si="18"/>
        <v>85500</v>
      </c>
      <c r="S49" s="181">
        <f t="shared" si="18"/>
        <v>0</v>
      </c>
    </row>
    <row r="50" spans="2:19" x14ac:dyDescent="0.25">
      <c r="B50" s="315">
        <v>2</v>
      </c>
      <c r="C50" s="228" t="s">
        <v>897</v>
      </c>
      <c r="D50" s="112" t="s">
        <v>898</v>
      </c>
      <c r="E50" s="230">
        <v>2000</v>
      </c>
      <c r="F50" s="481"/>
      <c r="G50" s="488"/>
      <c r="I50"/>
      <c r="J50"/>
      <c r="K50" s="3"/>
      <c r="L50" s="3"/>
      <c r="M50" s="3"/>
      <c r="N50" s="120"/>
      <c r="O50"/>
      <c r="P50"/>
      <c r="Q50"/>
      <c r="R50"/>
      <c r="S50"/>
    </row>
    <row r="51" spans="2:19" x14ac:dyDescent="0.25">
      <c r="B51" s="315">
        <v>3</v>
      </c>
      <c r="C51" s="228" t="s">
        <v>899</v>
      </c>
      <c r="D51" s="112" t="s">
        <v>900</v>
      </c>
      <c r="E51" s="230">
        <v>2000</v>
      </c>
      <c r="F51" s="481"/>
      <c r="G51" s="488"/>
      <c r="I51"/>
      <c r="J51"/>
      <c r="K51" s="7">
        <f>+K49+K33+K11</f>
        <v>152</v>
      </c>
      <c r="L51" s="7">
        <f t="shared" ref="L51:N51" si="19">+L49+L33+L11</f>
        <v>53</v>
      </c>
      <c r="M51" s="7">
        <f t="shared" si="19"/>
        <v>99</v>
      </c>
      <c r="N51" s="367">
        <f t="shared" si="19"/>
        <v>254500</v>
      </c>
      <c r="O51"/>
      <c r="P51"/>
      <c r="Q51"/>
      <c r="R51"/>
      <c r="S51"/>
    </row>
    <row r="52" spans="2:19" x14ac:dyDescent="0.25">
      <c r="B52" s="315">
        <v>4</v>
      </c>
      <c r="C52" s="228" t="s">
        <v>901</v>
      </c>
      <c r="D52" s="112" t="s">
        <v>902</v>
      </c>
      <c r="E52" s="230">
        <v>2000</v>
      </c>
      <c r="F52" s="481"/>
      <c r="G52" s="488"/>
    </row>
    <row r="53" spans="2:19" x14ac:dyDescent="0.25">
      <c r="B53" s="315">
        <v>5</v>
      </c>
      <c r="C53" s="228" t="s">
        <v>903</v>
      </c>
      <c r="D53" s="112" t="s">
        <v>904</v>
      </c>
      <c r="E53" s="230">
        <v>2000</v>
      </c>
      <c r="F53" s="481"/>
      <c r="G53" s="488"/>
    </row>
    <row r="54" spans="2:19" x14ac:dyDescent="0.25">
      <c r="B54" s="315">
        <v>6</v>
      </c>
      <c r="C54" s="228" t="s">
        <v>905</v>
      </c>
      <c r="D54" s="112" t="s">
        <v>906</v>
      </c>
      <c r="E54" s="230">
        <v>2000</v>
      </c>
      <c r="F54" s="481"/>
      <c r="G54" s="488"/>
    </row>
    <row r="55" spans="2:19" x14ac:dyDescent="0.25">
      <c r="B55" s="315">
        <v>7</v>
      </c>
      <c r="C55" s="228" t="s">
        <v>907</v>
      </c>
      <c r="D55" s="112" t="s">
        <v>908</v>
      </c>
      <c r="E55" s="230">
        <v>2000</v>
      </c>
      <c r="F55" s="481"/>
      <c r="G55" s="488"/>
    </row>
    <row r="56" spans="2:19" x14ac:dyDescent="0.25">
      <c r="B56" s="315">
        <v>8</v>
      </c>
      <c r="C56" s="228" t="s">
        <v>909</v>
      </c>
      <c r="D56" s="112" t="s">
        <v>910</v>
      </c>
      <c r="E56" s="230">
        <v>1500</v>
      </c>
      <c r="F56" s="481"/>
      <c r="G56" s="488"/>
    </row>
    <row r="57" spans="2:19" x14ac:dyDescent="0.25">
      <c r="B57" s="315">
        <v>9</v>
      </c>
      <c r="C57" s="228" t="s">
        <v>911</v>
      </c>
      <c r="D57" s="112" t="s">
        <v>912</v>
      </c>
      <c r="E57" s="230">
        <v>1500</v>
      </c>
      <c r="F57" s="481"/>
      <c r="G57" s="488"/>
    </row>
    <row r="58" spans="2:19" x14ac:dyDescent="0.25">
      <c r="B58" s="315">
        <v>10</v>
      </c>
      <c r="C58" s="228" t="s">
        <v>913</v>
      </c>
      <c r="D58" s="112" t="s">
        <v>914</v>
      </c>
      <c r="E58" s="230">
        <v>1500</v>
      </c>
      <c r="F58" s="481"/>
      <c r="G58" s="488"/>
    </row>
    <row r="59" spans="2:19" x14ac:dyDescent="0.25">
      <c r="B59" s="315">
        <v>11</v>
      </c>
      <c r="C59" s="228" t="s">
        <v>915</v>
      </c>
      <c r="D59" s="112" t="s">
        <v>916</v>
      </c>
      <c r="E59" s="230">
        <v>1500</v>
      </c>
      <c r="F59" s="481"/>
      <c r="G59" s="488"/>
    </row>
    <row r="60" spans="2:19" x14ac:dyDescent="0.25">
      <c r="B60" s="315">
        <v>12</v>
      </c>
      <c r="C60" s="228" t="s">
        <v>917</v>
      </c>
      <c r="D60" s="112" t="s">
        <v>918</v>
      </c>
      <c r="E60" s="230">
        <v>1500</v>
      </c>
      <c r="F60" s="481"/>
      <c r="G60" s="488"/>
    </row>
    <row r="61" spans="2:19" x14ac:dyDescent="0.25">
      <c r="B61" s="315">
        <v>13</v>
      </c>
      <c r="C61" s="228" t="s">
        <v>919</v>
      </c>
      <c r="D61" s="112" t="s">
        <v>920</v>
      </c>
      <c r="E61" s="230">
        <v>1500</v>
      </c>
      <c r="F61" s="481"/>
      <c r="G61" s="488"/>
    </row>
    <row r="62" spans="2:19" x14ac:dyDescent="0.25">
      <c r="B62" s="315">
        <v>14</v>
      </c>
      <c r="C62" s="228" t="s">
        <v>921</v>
      </c>
      <c r="D62" s="112" t="s">
        <v>922</v>
      </c>
      <c r="E62" s="230">
        <v>1500</v>
      </c>
      <c r="F62" s="482"/>
      <c r="G62" s="490"/>
    </row>
    <row r="63" spans="2:19" x14ac:dyDescent="0.25">
      <c r="B63" s="484"/>
      <c r="C63" s="485"/>
      <c r="D63" s="485"/>
      <c r="E63" s="485"/>
      <c r="F63" s="485"/>
      <c r="G63" s="486"/>
    </row>
    <row r="64" spans="2:19" x14ac:dyDescent="0.25">
      <c r="B64" s="315">
        <v>1</v>
      </c>
      <c r="C64" s="228" t="s">
        <v>933</v>
      </c>
      <c r="D64" s="112" t="s">
        <v>934</v>
      </c>
      <c r="E64" s="230">
        <v>2000</v>
      </c>
      <c r="F64" s="483" t="s">
        <v>36</v>
      </c>
      <c r="G64" s="487">
        <f>SUM(E64:E65)</f>
        <v>3500</v>
      </c>
    </row>
    <row r="65" spans="2:7" x14ac:dyDescent="0.25">
      <c r="B65" s="315">
        <v>2</v>
      </c>
      <c r="C65" s="228" t="s">
        <v>935</v>
      </c>
      <c r="D65" s="112" t="s">
        <v>936</v>
      </c>
      <c r="E65" s="230">
        <v>1500</v>
      </c>
      <c r="F65" s="482"/>
      <c r="G65" s="490"/>
    </row>
    <row r="66" spans="2:7" x14ac:dyDescent="0.25">
      <c r="B66" s="484"/>
      <c r="C66" s="485"/>
      <c r="D66" s="485"/>
      <c r="E66" s="485"/>
      <c r="F66" s="485"/>
      <c r="G66" s="486"/>
    </row>
    <row r="67" spans="2:7" x14ac:dyDescent="0.25">
      <c r="B67" s="315">
        <v>1</v>
      </c>
      <c r="C67" s="228" t="s">
        <v>567</v>
      </c>
      <c r="D67" s="112" t="s">
        <v>568</v>
      </c>
      <c r="E67" s="230">
        <v>2000</v>
      </c>
      <c r="F67" s="483" t="s">
        <v>35</v>
      </c>
      <c r="G67" s="487">
        <f>SUM(E67:E72)</f>
        <v>10000</v>
      </c>
    </row>
    <row r="68" spans="2:7" x14ac:dyDescent="0.25">
      <c r="B68" s="315">
        <v>2</v>
      </c>
      <c r="C68" s="228" t="s">
        <v>570</v>
      </c>
      <c r="D68" s="112" t="s">
        <v>571</v>
      </c>
      <c r="E68" s="230">
        <v>2000</v>
      </c>
      <c r="F68" s="481"/>
      <c r="G68" s="488"/>
    </row>
    <row r="69" spans="2:7" x14ac:dyDescent="0.25">
      <c r="B69" s="315">
        <v>3</v>
      </c>
      <c r="C69" s="228" t="s">
        <v>572</v>
      </c>
      <c r="D69" s="112" t="s">
        <v>573</v>
      </c>
      <c r="E69" s="230">
        <v>1500</v>
      </c>
      <c r="F69" s="481"/>
      <c r="G69" s="488"/>
    </row>
    <row r="70" spans="2:7" x14ac:dyDescent="0.25">
      <c r="B70" s="315">
        <v>4</v>
      </c>
      <c r="C70" s="228" t="s">
        <v>574</v>
      </c>
      <c r="D70" s="112" t="s">
        <v>575</v>
      </c>
      <c r="E70" s="230">
        <v>1500</v>
      </c>
      <c r="F70" s="481"/>
      <c r="G70" s="488"/>
    </row>
    <row r="71" spans="2:7" x14ac:dyDescent="0.25">
      <c r="B71" s="315">
        <v>5</v>
      </c>
      <c r="C71" s="228" t="s">
        <v>576</v>
      </c>
      <c r="D71" s="112" t="s">
        <v>577</v>
      </c>
      <c r="E71" s="230">
        <v>1500</v>
      </c>
      <c r="F71" s="481"/>
      <c r="G71" s="488"/>
    </row>
    <row r="72" spans="2:7" x14ac:dyDescent="0.25">
      <c r="B72" s="315">
        <v>6</v>
      </c>
      <c r="C72" s="228" t="s">
        <v>578</v>
      </c>
      <c r="D72" s="112" t="s">
        <v>579</v>
      </c>
      <c r="E72" s="230">
        <v>1500</v>
      </c>
      <c r="F72" s="482"/>
      <c r="G72" s="490"/>
    </row>
    <row r="73" spans="2:7" x14ac:dyDescent="0.25">
      <c r="B73" s="484"/>
      <c r="C73" s="485"/>
      <c r="D73" s="485"/>
      <c r="E73" s="485"/>
      <c r="F73" s="485"/>
      <c r="G73" s="486"/>
    </row>
    <row r="74" spans="2:7" x14ac:dyDescent="0.25">
      <c r="B74" s="315">
        <v>1</v>
      </c>
      <c r="C74" s="228" t="s">
        <v>943</v>
      </c>
      <c r="D74" s="112" t="s">
        <v>944</v>
      </c>
      <c r="E74" s="230">
        <v>1500</v>
      </c>
      <c r="F74" s="483" t="s">
        <v>32</v>
      </c>
      <c r="G74" s="487">
        <f>SUM(E74:E76)</f>
        <v>4500</v>
      </c>
    </row>
    <row r="75" spans="2:7" x14ac:dyDescent="0.25">
      <c r="B75" s="315">
        <v>2</v>
      </c>
      <c r="C75" s="228" t="s">
        <v>945</v>
      </c>
      <c r="D75" s="112" t="s">
        <v>946</v>
      </c>
      <c r="E75" s="230">
        <v>1500</v>
      </c>
      <c r="F75" s="481"/>
      <c r="G75" s="488"/>
    </row>
    <row r="76" spans="2:7" x14ac:dyDescent="0.25">
      <c r="B76" s="315">
        <v>3</v>
      </c>
      <c r="C76" s="228" t="s">
        <v>947</v>
      </c>
      <c r="D76" s="112" t="s">
        <v>948</v>
      </c>
      <c r="E76" s="230">
        <v>1500</v>
      </c>
      <c r="F76" s="482"/>
      <c r="G76" s="490"/>
    </row>
    <row r="77" spans="2:7" x14ac:dyDescent="0.25">
      <c r="B77" s="484"/>
      <c r="C77" s="485"/>
      <c r="D77" s="485"/>
      <c r="E77" s="485"/>
      <c r="F77" s="485"/>
      <c r="G77" s="486"/>
    </row>
    <row r="78" spans="2:7" x14ac:dyDescent="0.25">
      <c r="B78" s="315">
        <v>1</v>
      </c>
      <c r="C78" s="228" t="s">
        <v>1162</v>
      </c>
      <c r="D78" s="112" t="s">
        <v>958</v>
      </c>
      <c r="E78" s="230">
        <v>1500</v>
      </c>
      <c r="F78" s="483" t="s">
        <v>408</v>
      </c>
      <c r="G78" s="487">
        <f>SUM(E78:E79)</f>
        <v>3000</v>
      </c>
    </row>
    <row r="79" spans="2:7" x14ac:dyDescent="0.25">
      <c r="B79" s="315">
        <v>2</v>
      </c>
      <c r="C79" s="228" t="s">
        <v>1163</v>
      </c>
      <c r="D79" s="112" t="s">
        <v>960</v>
      </c>
      <c r="E79" s="230">
        <v>1500</v>
      </c>
      <c r="F79" s="482"/>
      <c r="G79" s="490"/>
    </row>
    <row r="80" spans="2:7" x14ac:dyDescent="0.25">
      <c r="B80" s="484"/>
      <c r="C80" s="485"/>
      <c r="D80" s="485"/>
      <c r="E80" s="485"/>
      <c r="F80" s="485"/>
      <c r="G80" s="486"/>
    </row>
    <row r="81" spans="2:7" x14ac:dyDescent="0.25">
      <c r="B81" s="315">
        <v>1</v>
      </c>
      <c r="C81" s="228" t="s">
        <v>961</v>
      </c>
      <c r="D81" s="112" t="s">
        <v>962</v>
      </c>
      <c r="E81" s="230">
        <v>2000</v>
      </c>
      <c r="F81" s="483" t="s">
        <v>313</v>
      </c>
      <c r="G81" s="487">
        <f>SUM(E81:E95)</f>
        <v>26000</v>
      </c>
    </row>
    <row r="82" spans="2:7" x14ac:dyDescent="0.25">
      <c r="B82" s="315">
        <v>2</v>
      </c>
      <c r="C82" s="228" t="s">
        <v>963</v>
      </c>
      <c r="D82" s="112" t="s">
        <v>964</v>
      </c>
      <c r="E82" s="230">
        <v>2000</v>
      </c>
      <c r="F82" s="481"/>
      <c r="G82" s="488"/>
    </row>
    <row r="83" spans="2:7" x14ac:dyDescent="0.25">
      <c r="B83" s="315">
        <v>3</v>
      </c>
      <c r="C83" s="228" t="s">
        <v>965</v>
      </c>
      <c r="D83" s="112" t="s">
        <v>966</v>
      </c>
      <c r="E83" s="230">
        <v>2000</v>
      </c>
      <c r="F83" s="481"/>
      <c r="G83" s="488"/>
    </row>
    <row r="84" spans="2:7" x14ac:dyDescent="0.25">
      <c r="B84" s="315">
        <v>4</v>
      </c>
      <c r="C84" s="228" t="s">
        <v>967</v>
      </c>
      <c r="D84" s="112" t="s">
        <v>968</v>
      </c>
      <c r="E84" s="230">
        <v>2000</v>
      </c>
      <c r="F84" s="481"/>
      <c r="G84" s="488"/>
    </row>
    <row r="85" spans="2:7" x14ac:dyDescent="0.25">
      <c r="B85" s="315">
        <v>5</v>
      </c>
      <c r="C85" s="228" t="s">
        <v>969</v>
      </c>
      <c r="D85" s="112" t="s">
        <v>970</v>
      </c>
      <c r="E85" s="230">
        <v>2000</v>
      </c>
      <c r="F85" s="481"/>
      <c r="G85" s="488"/>
    </row>
    <row r="86" spans="2:7" x14ac:dyDescent="0.25">
      <c r="B86" s="315">
        <v>6</v>
      </c>
      <c r="C86" s="228" t="s">
        <v>971</v>
      </c>
      <c r="D86" s="112" t="s">
        <v>972</v>
      </c>
      <c r="E86" s="230">
        <v>2000</v>
      </c>
      <c r="F86" s="481"/>
      <c r="G86" s="488"/>
    </row>
    <row r="87" spans="2:7" x14ac:dyDescent="0.25">
      <c r="B87" s="315">
        <v>7</v>
      </c>
      <c r="C87" s="228" t="s">
        <v>973</v>
      </c>
      <c r="D87" s="112" t="s">
        <v>974</v>
      </c>
      <c r="E87" s="230">
        <v>2000</v>
      </c>
      <c r="F87" s="481"/>
      <c r="G87" s="488"/>
    </row>
    <row r="88" spans="2:7" x14ac:dyDescent="0.25">
      <c r="B88" s="315">
        <v>8</v>
      </c>
      <c r="C88" s="242" t="s">
        <v>975</v>
      </c>
      <c r="D88" s="112" t="s">
        <v>976</v>
      </c>
      <c r="E88" s="230">
        <v>1500</v>
      </c>
      <c r="F88" s="481"/>
      <c r="G88" s="488"/>
    </row>
    <row r="89" spans="2:7" x14ac:dyDescent="0.25">
      <c r="B89" s="315">
        <v>9</v>
      </c>
      <c r="C89" s="228" t="s">
        <v>977</v>
      </c>
      <c r="D89" s="112" t="s">
        <v>978</v>
      </c>
      <c r="E89" s="230">
        <v>1500</v>
      </c>
      <c r="F89" s="481"/>
      <c r="G89" s="488"/>
    </row>
    <row r="90" spans="2:7" x14ac:dyDescent="0.25">
      <c r="B90" s="315">
        <v>10</v>
      </c>
      <c r="C90" s="228" t="s">
        <v>979</v>
      </c>
      <c r="D90" s="112" t="s">
        <v>980</v>
      </c>
      <c r="E90" s="230">
        <v>1500</v>
      </c>
      <c r="F90" s="481"/>
      <c r="G90" s="488"/>
    </row>
    <row r="91" spans="2:7" x14ac:dyDescent="0.25">
      <c r="B91" s="315">
        <v>11</v>
      </c>
      <c r="C91" s="228" t="s">
        <v>981</v>
      </c>
      <c r="D91" s="112" t="s">
        <v>982</v>
      </c>
      <c r="E91" s="230">
        <v>1500</v>
      </c>
      <c r="F91" s="481"/>
      <c r="G91" s="488"/>
    </row>
    <row r="92" spans="2:7" x14ac:dyDescent="0.25">
      <c r="B92" s="315">
        <v>12</v>
      </c>
      <c r="C92" s="228" t="s">
        <v>983</v>
      </c>
      <c r="D92" s="112" t="s">
        <v>984</v>
      </c>
      <c r="E92" s="230">
        <v>1500</v>
      </c>
      <c r="F92" s="481"/>
      <c r="G92" s="488"/>
    </row>
    <row r="93" spans="2:7" x14ac:dyDescent="0.25">
      <c r="B93" s="315">
        <v>13</v>
      </c>
      <c r="C93" s="228" t="s">
        <v>985</v>
      </c>
      <c r="D93" s="112" t="s">
        <v>986</v>
      </c>
      <c r="E93" s="230">
        <v>1500</v>
      </c>
      <c r="F93" s="481"/>
      <c r="G93" s="488"/>
    </row>
    <row r="94" spans="2:7" x14ac:dyDescent="0.25">
      <c r="B94" s="315">
        <v>14</v>
      </c>
      <c r="C94" s="228" t="s">
        <v>987</v>
      </c>
      <c r="D94" s="112" t="s">
        <v>988</v>
      </c>
      <c r="E94" s="230">
        <v>1500</v>
      </c>
      <c r="F94" s="481"/>
      <c r="G94" s="488"/>
    </row>
    <row r="95" spans="2:7" x14ac:dyDescent="0.25">
      <c r="B95" s="315">
        <v>15</v>
      </c>
      <c r="C95" s="228" t="s">
        <v>989</v>
      </c>
      <c r="D95" s="112" t="s">
        <v>990</v>
      </c>
      <c r="E95" s="230">
        <v>1500</v>
      </c>
      <c r="F95" s="482"/>
      <c r="G95" s="490"/>
    </row>
    <row r="96" spans="2:7" x14ac:dyDescent="0.25">
      <c r="B96" s="484"/>
      <c r="C96" s="485"/>
      <c r="D96" s="485"/>
      <c r="E96" s="485"/>
      <c r="F96" s="485"/>
      <c r="G96" s="486"/>
    </row>
    <row r="97" spans="2:7" x14ac:dyDescent="0.25">
      <c r="B97" s="315">
        <v>1</v>
      </c>
      <c r="C97" s="228" t="s">
        <v>1017</v>
      </c>
      <c r="D97" s="112" t="s">
        <v>1018</v>
      </c>
      <c r="E97" s="230">
        <v>2000</v>
      </c>
      <c r="F97" s="483" t="s">
        <v>428</v>
      </c>
      <c r="G97" s="487">
        <f>SUM(E97:E99)</f>
        <v>5500</v>
      </c>
    </row>
    <row r="98" spans="2:7" x14ac:dyDescent="0.25">
      <c r="B98" s="315">
        <v>2</v>
      </c>
      <c r="C98" s="228" t="s">
        <v>1019</v>
      </c>
      <c r="D98" s="112" t="s">
        <v>1020</v>
      </c>
      <c r="E98" s="230">
        <v>2000</v>
      </c>
      <c r="F98" s="481"/>
      <c r="G98" s="488"/>
    </row>
    <row r="99" spans="2:7" x14ac:dyDescent="0.25">
      <c r="B99" s="315">
        <v>3</v>
      </c>
      <c r="C99" s="228" t="s">
        <v>1021</v>
      </c>
      <c r="D99" s="112" t="s">
        <v>1022</v>
      </c>
      <c r="E99" s="230">
        <v>1500</v>
      </c>
      <c r="F99" s="482"/>
      <c r="G99" s="490"/>
    </row>
    <row r="100" spans="2:7" x14ac:dyDescent="0.25">
      <c r="B100" s="484"/>
      <c r="C100" s="485"/>
      <c r="D100" s="485"/>
      <c r="E100" s="485"/>
      <c r="F100" s="485"/>
      <c r="G100" s="486"/>
    </row>
    <row r="101" spans="2:7" x14ac:dyDescent="0.25">
      <c r="B101" s="315">
        <v>1</v>
      </c>
      <c r="C101" s="228" t="s">
        <v>1027</v>
      </c>
      <c r="D101" s="112" t="s">
        <v>1028</v>
      </c>
      <c r="E101" s="230">
        <v>2000</v>
      </c>
      <c r="F101" s="483" t="s">
        <v>1029</v>
      </c>
      <c r="G101" s="487">
        <f>SUM(E101:E109)</f>
        <v>14500</v>
      </c>
    </row>
    <row r="102" spans="2:7" x14ac:dyDescent="0.25">
      <c r="B102" s="315">
        <v>2</v>
      </c>
      <c r="C102" s="228" t="s">
        <v>1030</v>
      </c>
      <c r="D102" s="112" t="s">
        <v>1031</v>
      </c>
      <c r="E102" s="230">
        <v>2000</v>
      </c>
      <c r="F102" s="481"/>
      <c r="G102" s="488"/>
    </row>
    <row r="103" spans="2:7" x14ac:dyDescent="0.25">
      <c r="B103" s="315">
        <v>3</v>
      </c>
      <c r="C103" s="228" t="s">
        <v>1032</v>
      </c>
      <c r="D103" s="112" t="s">
        <v>1033</v>
      </c>
      <c r="E103" s="230">
        <v>1500</v>
      </c>
      <c r="F103" s="481"/>
      <c r="G103" s="488"/>
    </row>
    <row r="104" spans="2:7" x14ac:dyDescent="0.25">
      <c r="B104" s="315">
        <v>4</v>
      </c>
      <c r="C104" s="228" t="s">
        <v>1034</v>
      </c>
      <c r="D104" s="112" t="s">
        <v>1035</v>
      </c>
      <c r="E104" s="230">
        <v>1500</v>
      </c>
      <c r="F104" s="481"/>
      <c r="G104" s="488"/>
    </row>
    <row r="105" spans="2:7" x14ac:dyDescent="0.25">
      <c r="B105" s="315">
        <v>5</v>
      </c>
      <c r="C105" s="228" t="s">
        <v>1036</v>
      </c>
      <c r="D105" s="112" t="s">
        <v>1037</v>
      </c>
      <c r="E105" s="230">
        <v>1500</v>
      </c>
      <c r="F105" s="481"/>
      <c r="G105" s="488"/>
    </row>
    <row r="106" spans="2:7" x14ac:dyDescent="0.25">
      <c r="B106" s="315">
        <v>6</v>
      </c>
      <c r="C106" s="228" t="s">
        <v>1038</v>
      </c>
      <c r="D106" s="112" t="s">
        <v>1039</v>
      </c>
      <c r="E106" s="230">
        <v>1500</v>
      </c>
      <c r="F106" s="481"/>
      <c r="G106" s="488"/>
    </row>
    <row r="107" spans="2:7" x14ac:dyDescent="0.25">
      <c r="B107" s="315">
        <v>7</v>
      </c>
      <c r="C107" s="228" t="s">
        <v>1040</v>
      </c>
      <c r="D107" s="112" t="s">
        <v>1041</v>
      </c>
      <c r="E107" s="230">
        <v>1500</v>
      </c>
      <c r="F107" s="481"/>
      <c r="G107" s="488"/>
    </row>
    <row r="108" spans="2:7" x14ac:dyDescent="0.25">
      <c r="B108" s="315">
        <v>8</v>
      </c>
      <c r="C108" s="228" t="s">
        <v>1042</v>
      </c>
      <c r="D108" s="112" t="s">
        <v>1043</v>
      </c>
      <c r="E108" s="230">
        <v>1500</v>
      </c>
      <c r="F108" s="481"/>
      <c r="G108" s="488"/>
    </row>
    <row r="109" spans="2:7" x14ac:dyDescent="0.25">
      <c r="B109" s="315">
        <v>9</v>
      </c>
      <c r="C109" s="228" t="s">
        <v>1044</v>
      </c>
      <c r="D109" s="112" t="s">
        <v>1045</v>
      </c>
      <c r="E109" s="230">
        <v>1500</v>
      </c>
      <c r="F109" s="482"/>
      <c r="G109" s="490"/>
    </row>
    <row r="110" spans="2:7" x14ac:dyDescent="0.25">
      <c r="B110" s="484"/>
      <c r="C110" s="485"/>
      <c r="D110" s="485"/>
      <c r="E110" s="485"/>
      <c r="F110" s="485"/>
      <c r="G110" s="486"/>
    </row>
    <row r="111" spans="2:7" x14ac:dyDescent="0.25">
      <c r="B111" s="315">
        <v>1</v>
      </c>
      <c r="C111" s="228" t="s">
        <v>1054</v>
      </c>
      <c r="D111" s="112" t="s">
        <v>1055</v>
      </c>
      <c r="E111" s="230">
        <v>2000</v>
      </c>
      <c r="F111" s="483" t="s">
        <v>385</v>
      </c>
      <c r="G111" s="487">
        <f>SUM(E111:E112)</f>
        <v>3500</v>
      </c>
    </row>
    <row r="112" spans="2:7" x14ac:dyDescent="0.25">
      <c r="B112" s="315">
        <v>2</v>
      </c>
      <c r="C112" s="228" t="s">
        <v>1056</v>
      </c>
      <c r="D112" s="112" t="s">
        <v>1057</v>
      </c>
      <c r="E112" s="230">
        <v>1500</v>
      </c>
      <c r="F112" s="482"/>
      <c r="G112" s="490"/>
    </row>
    <row r="113" spans="2:7" x14ac:dyDescent="0.25">
      <c r="B113" s="484"/>
      <c r="C113" s="485"/>
      <c r="D113" s="485"/>
      <c r="E113" s="485"/>
      <c r="F113" s="485"/>
      <c r="G113" s="486"/>
    </row>
    <row r="114" spans="2:7" x14ac:dyDescent="0.25">
      <c r="B114" s="315">
        <v>1</v>
      </c>
      <c r="C114" s="308" t="s">
        <v>1164</v>
      </c>
      <c r="D114" s="246" t="s">
        <v>1079</v>
      </c>
      <c r="E114" s="230">
        <v>1500</v>
      </c>
      <c r="F114" s="483" t="s">
        <v>518</v>
      </c>
      <c r="G114" s="487">
        <f>SUM(E114:E116)</f>
        <v>4500</v>
      </c>
    </row>
    <row r="115" spans="2:7" x14ac:dyDescent="0.25">
      <c r="B115" s="315">
        <v>2</v>
      </c>
      <c r="C115" s="308" t="s">
        <v>1180</v>
      </c>
      <c r="D115" s="246" t="s">
        <v>1081</v>
      </c>
      <c r="E115" s="230">
        <v>1500</v>
      </c>
      <c r="F115" s="481"/>
      <c r="G115" s="488"/>
    </row>
    <row r="116" spans="2:7" x14ac:dyDescent="0.25">
      <c r="B116" s="315">
        <v>3</v>
      </c>
      <c r="C116" s="308" t="s">
        <v>1181</v>
      </c>
      <c r="D116" s="246" t="s">
        <v>1083</v>
      </c>
      <c r="E116" s="230">
        <v>1500</v>
      </c>
      <c r="F116" s="482"/>
      <c r="G116" s="489"/>
    </row>
    <row r="117" spans="2:7" x14ac:dyDescent="0.25">
      <c r="B117" s="484"/>
      <c r="C117" s="485"/>
      <c r="D117" s="485"/>
      <c r="E117" s="485"/>
      <c r="F117" s="485"/>
      <c r="G117" s="486"/>
    </row>
    <row r="118" spans="2:7" x14ac:dyDescent="0.25">
      <c r="B118" s="315">
        <v>1</v>
      </c>
      <c r="C118" s="228" t="s">
        <v>1165</v>
      </c>
      <c r="D118" s="112" t="s">
        <v>1069</v>
      </c>
      <c r="E118" s="230">
        <v>1500</v>
      </c>
      <c r="F118" s="483" t="s">
        <v>544</v>
      </c>
      <c r="G118" s="487">
        <f>SUM(E118:E119)</f>
        <v>3000</v>
      </c>
    </row>
    <row r="119" spans="2:7" x14ac:dyDescent="0.25">
      <c r="B119" s="315">
        <v>2</v>
      </c>
      <c r="C119" s="228" t="s">
        <v>1166</v>
      </c>
      <c r="D119" s="112" t="s">
        <v>1071</v>
      </c>
      <c r="E119" s="230">
        <v>1500</v>
      </c>
      <c r="F119" s="482"/>
      <c r="G119" s="490"/>
    </row>
    <row r="120" spans="2:7" x14ac:dyDescent="0.25">
      <c r="B120" s="484"/>
      <c r="C120" s="485"/>
      <c r="D120" s="485"/>
      <c r="E120" s="485"/>
      <c r="F120" s="485"/>
      <c r="G120" s="486"/>
    </row>
    <row r="121" spans="2:7" x14ac:dyDescent="0.25">
      <c r="B121" s="315">
        <v>1</v>
      </c>
      <c r="C121" s="228" t="s">
        <v>1084</v>
      </c>
      <c r="D121" s="112" t="s">
        <v>1085</v>
      </c>
      <c r="E121" s="230">
        <v>1500</v>
      </c>
      <c r="F121" s="483" t="s">
        <v>1086</v>
      </c>
      <c r="G121" s="487">
        <f>SUM(E121:E122)</f>
        <v>3000</v>
      </c>
    </row>
    <row r="122" spans="2:7" x14ac:dyDescent="0.25">
      <c r="B122" s="315">
        <v>2</v>
      </c>
      <c r="C122" s="228" t="s">
        <v>1087</v>
      </c>
      <c r="D122" s="112" t="s">
        <v>1088</v>
      </c>
      <c r="E122" s="230">
        <v>1500</v>
      </c>
      <c r="F122" s="482"/>
      <c r="G122" s="490"/>
    </row>
    <row r="123" spans="2:7" x14ac:dyDescent="0.25">
      <c r="B123" s="484"/>
      <c r="C123" s="485"/>
      <c r="D123" s="485"/>
      <c r="E123" s="485"/>
      <c r="F123" s="485"/>
      <c r="G123" s="486"/>
    </row>
    <row r="124" spans="2:7" x14ac:dyDescent="0.25">
      <c r="B124" s="315">
        <v>1</v>
      </c>
      <c r="C124" s="247" t="s">
        <v>1167</v>
      </c>
      <c r="D124" s="249" t="s">
        <v>1096</v>
      </c>
      <c r="E124" s="230">
        <v>1500</v>
      </c>
      <c r="F124" s="483" t="s">
        <v>339</v>
      </c>
      <c r="G124" s="487">
        <f>SUM(E124:E128)</f>
        <v>8500</v>
      </c>
    </row>
    <row r="125" spans="2:7" x14ac:dyDescent="0.25">
      <c r="B125" s="315">
        <v>2</v>
      </c>
      <c r="C125" s="247" t="s">
        <v>1168</v>
      </c>
      <c r="D125" s="249" t="s">
        <v>1100</v>
      </c>
      <c r="E125" s="230">
        <v>1500</v>
      </c>
      <c r="F125" s="481"/>
      <c r="G125" s="488"/>
    </row>
    <row r="126" spans="2:7" x14ac:dyDescent="0.25">
      <c r="B126" s="315">
        <v>3</v>
      </c>
      <c r="C126" s="247" t="s">
        <v>1169</v>
      </c>
      <c r="D126" s="249" t="s">
        <v>1102</v>
      </c>
      <c r="E126" s="230">
        <v>2000</v>
      </c>
      <c r="F126" s="481"/>
      <c r="G126" s="488"/>
    </row>
    <row r="127" spans="2:7" x14ac:dyDescent="0.25">
      <c r="B127" s="315">
        <v>4</v>
      </c>
      <c r="C127" s="247" t="s">
        <v>1170</v>
      </c>
      <c r="D127" s="249" t="s">
        <v>1108</v>
      </c>
      <c r="E127" s="230">
        <v>1500</v>
      </c>
      <c r="F127" s="481"/>
      <c r="G127" s="488"/>
    </row>
    <row r="128" spans="2:7" x14ac:dyDescent="0.25">
      <c r="B128" s="315">
        <v>5</v>
      </c>
      <c r="C128" s="309" t="s">
        <v>1171</v>
      </c>
      <c r="D128" s="249" t="s">
        <v>1114</v>
      </c>
      <c r="E128" s="230">
        <v>2000</v>
      </c>
      <c r="F128" s="482"/>
      <c r="G128" s="490"/>
    </row>
    <row r="129" spans="2:7" x14ac:dyDescent="0.25">
      <c r="B129" s="484"/>
      <c r="C129" s="485"/>
      <c r="D129" s="485"/>
      <c r="E129" s="485"/>
      <c r="F129" s="485"/>
      <c r="G129" s="486"/>
    </row>
    <row r="130" spans="2:7" ht="15.75" thickBot="1" x14ac:dyDescent="0.3">
      <c r="B130" s="316">
        <v>1</v>
      </c>
      <c r="C130" s="320" t="s">
        <v>1118</v>
      </c>
      <c r="D130" s="321" t="s">
        <v>1189</v>
      </c>
      <c r="E130" s="318">
        <v>1500</v>
      </c>
      <c r="F130" s="322" t="s">
        <v>1117</v>
      </c>
      <c r="G130" s="324">
        <f>SUM(E130)</f>
        <v>1500</v>
      </c>
    </row>
    <row r="131" spans="2:7" x14ac:dyDescent="0.25">
      <c r="B131" s="491" t="s">
        <v>1182</v>
      </c>
      <c r="C131" s="492"/>
      <c r="D131" s="492"/>
      <c r="E131" s="492"/>
      <c r="F131" s="492"/>
      <c r="G131" s="323">
        <f>+G37+G40+G43+++G49+G64+G67+G74+G78+G81+G97+G101+G111+G114+G118+G121+G124+G130</f>
        <v>131500</v>
      </c>
    </row>
    <row r="132" spans="2:7" x14ac:dyDescent="0.25">
      <c r="B132" s="504"/>
      <c r="C132" s="494"/>
      <c r="D132" s="494"/>
      <c r="E132" s="494"/>
      <c r="F132" s="494"/>
      <c r="G132" s="494"/>
    </row>
    <row r="133" spans="2:7" ht="15.75" thickBot="1" x14ac:dyDescent="0.3">
      <c r="B133" s="494"/>
      <c r="C133" s="494"/>
      <c r="D133" s="494"/>
      <c r="E133" s="494"/>
      <c r="F133" s="494"/>
      <c r="G133" s="494"/>
    </row>
    <row r="134" spans="2:7" ht="24.75" hidden="1" customHeight="1" thickBot="1" x14ac:dyDescent="0.3">
      <c r="B134" s="494"/>
      <c r="C134" s="494"/>
      <c r="D134" s="494"/>
      <c r="E134" s="494"/>
      <c r="F134" s="494"/>
      <c r="G134" s="494"/>
    </row>
    <row r="135" spans="2:7" ht="18.75" x14ac:dyDescent="0.3">
      <c r="B135" s="505" t="s">
        <v>1179</v>
      </c>
      <c r="C135" s="506"/>
      <c r="D135" s="506"/>
      <c r="E135" s="506"/>
      <c r="F135" s="506"/>
      <c r="G135" s="507"/>
    </row>
    <row r="136" spans="2:7" x14ac:dyDescent="0.25">
      <c r="B136" s="315">
        <v>1</v>
      </c>
      <c r="C136" s="236" t="s">
        <v>729</v>
      </c>
      <c r="D136" s="237" t="s">
        <v>730</v>
      </c>
      <c r="E136" s="230">
        <v>2000</v>
      </c>
      <c r="F136" s="493" t="s">
        <v>731</v>
      </c>
      <c r="G136" s="487">
        <f>SUM(E136:E140)</f>
        <v>8500</v>
      </c>
    </row>
    <row r="137" spans="2:7" x14ac:dyDescent="0.25">
      <c r="B137" s="315">
        <v>2</v>
      </c>
      <c r="C137" s="236" t="s">
        <v>732</v>
      </c>
      <c r="D137" s="237" t="s">
        <v>733</v>
      </c>
      <c r="E137" s="230">
        <v>2000</v>
      </c>
      <c r="F137" s="494"/>
      <c r="G137" s="496"/>
    </row>
    <row r="138" spans="2:7" x14ac:dyDescent="0.25">
      <c r="B138" s="315">
        <v>3</v>
      </c>
      <c r="C138" s="236" t="s">
        <v>734</v>
      </c>
      <c r="D138" s="237" t="s">
        <v>735</v>
      </c>
      <c r="E138" s="230">
        <v>1500</v>
      </c>
      <c r="F138" s="494"/>
      <c r="G138" s="496"/>
    </row>
    <row r="139" spans="2:7" x14ac:dyDescent="0.25">
      <c r="B139" s="315">
        <v>4</v>
      </c>
      <c r="C139" s="236" t="s">
        <v>736</v>
      </c>
      <c r="D139" s="237" t="s">
        <v>737</v>
      </c>
      <c r="E139" s="230">
        <v>1500</v>
      </c>
      <c r="F139" s="494"/>
      <c r="G139" s="496"/>
    </row>
    <row r="140" spans="2:7" x14ac:dyDescent="0.25">
      <c r="B140" s="315">
        <v>5</v>
      </c>
      <c r="C140" s="236" t="s">
        <v>738</v>
      </c>
      <c r="D140" s="237" t="s">
        <v>739</v>
      </c>
      <c r="E140" s="230">
        <v>1500</v>
      </c>
      <c r="F140" s="495"/>
      <c r="G140" s="489"/>
    </row>
    <row r="141" spans="2:7" x14ac:dyDescent="0.25">
      <c r="B141" s="484"/>
      <c r="C141" s="485"/>
      <c r="D141" s="485"/>
      <c r="E141" s="485"/>
      <c r="F141" s="485"/>
      <c r="G141" s="486"/>
    </row>
    <row r="142" spans="2:7" x14ac:dyDescent="0.25">
      <c r="B142" s="315">
        <v>1</v>
      </c>
      <c r="C142" s="233" t="s">
        <v>720</v>
      </c>
      <c r="D142" s="235" t="s">
        <v>721</v>
      </c>
      <c r="E142" s="230">
        <v>1500</v>
      </c>
      <c r="F142" s="483" t="s">
        <v>722</v>
      </c>
      <c r="G142" s="487">
        <f>SUM(E142:E145)</f>
        <v>6000</v>
      </c>
    </row>
    <row r="143" spans="2:7" x14ac:dyDescent="0.25">
      <c r="B143" s="315">
        <v>2</v>
      </c>
      <c r="C143" s="233" t="s">
        <v>723</v>
      </c>
      <c r="D143" s="235" t="s">
        <v>724</v>
      </c>
      <c r="E143" s="230">
        <v>1500</v>
      </c>
      <c r="F143" s="481"/>
      <c r="G143" s="488"/>
    </row>
    <row r="144" spans="2:7" x14ac:dyDescent="0.25">
      <c r="B144" s="315">
        <v>3</v>
      </c>
      <c r="C144" s="233" t="s">
        <v>725</v>
      </c>
      <c r="D144" s="235" t="s">
        <v>726</v>
      </c>
      <c r="E144" s="230">
        <v>1500</v>
      </c>
      <c r="F144" s="481"/>
      <c r="G144" s="488"/>
    </row>
    <row r="145" spans="2:7" x14ac:dyDescent="0.25">
      <c r="B145" s="315">
        <v>4</v>
      </c>
      <c r="C145" s="233" t="s">
        <v>727</v>
      </c>
      <c r="D145" s="235" t="s">
        <v>728</v>
      </c>
      <c r="E145" s="230">
        <v>1500</v>
      </c>
      <c r="F145" s="482"/>
      <c r="G145" s="490"/>
    </row>
    <row r="146" spans="2:7" x14ac:dyDescent="0.25">
      <c r="B146" s="484"/>
      <c r="C146" s="485"/>
      <c r="D146" s="485"/>
      <c r="E146" s="485"/>
      <c r="F146" s="485"/>
      <c r="G146" s="486"/>
    </row>
    <row r="147" spans="2:7" x14ac:dyDescent="0.25">
      <c r="B147" s="315">
        <v>1</v>
      </c>
      <c r="C147" s="228" t="s">
        <v>740</v>
      </c>
      <c r="D147" s="112" t="s">
        <v>741</v>
      </c>
      <c r="E147" s="230">
        <v>1500</v>
      </c>
      <c r="F147" s="483" t="s">
        <v>19</v>
      </c>
      <c r="G147" s="487">
        <f>SUM(E147:E148)</f>
        <v>3000</v>
      </c>
    </row>
    <row r="148" spans="2:7" x14ac:dyDescent="0.25">
      <c r="B148" s="315">
        <v>2</v>
      </c>
      <c r="C148" s="228" t="s">
        <v>742</v>
      </c>
      <c r="D148" s="112" t="s">
        <v>743</v>
      </c>
      <c r="E148" s="230">
        <v>1500</v>
      </c>
      <c r="F148" s="482"/>
      <c r="G148" s="490"/>
    </row>
    <row r="149" spans="2:7" x14ac:dyDescent="0.25">
      <c r="B149" s="484"/>
      <c r="C149" s="485"/>
      <c r="D149" s="485"/>
      <c r="E149" s="485"/>
      <c r="F149" s="485"/>
      <c r="G149" s="486"/>
    </row>
    <row r="150" spans="2:7" x14ac:dyDescent="0.25">
      <c r="B150" s="315">
        <v>1</v>
      </c>
      <c r="C150" s="228" t="s">
        <v>790</v>
      </c>
      <c r="D150" s="229" t="s">
        <v>791</v>
      </c>
      <c r="E150" s="230">
        <v>2000</v>
      </c>
      <c r="F150" s="483" t="s">
        <v>491</v>
      </c>
      <c r="G150" s="487">
        <f>SUM(E150:E151)</f>
        <v>3500</v>
      </c>
    </row>
    <row r="151" spans="2:7" x14ac:dyDescent="0.25">
      <c r="B151" s="315">
        <v>2</v>
      </c>
      <c r="C151" s="228" t="s">
        <v>792</v>
      </c>
      <c r="D151" s="229" t="s">
        <v>793</v>
      </c>
      <c r="E151" s="230">
        <v>1500</v>
      </c>
      <c r="F151" s="482"/>
      <c r="G151" s="490"/>
    </row>
    <row r="152" spans="2:7" x14ac:dyDescent="0.25">
      <c r="B152" s="484"/>
      <c r="C152" s="485"/>
      <c r="D152" s="485"/>
      <c r="E152" s="485"/>
      <c r="F152" s="485"/>
      <c r="G152" s="486"/>
    </row>
    <row r="153" spans="2:7" x14ac:dyDescent="0.25">
      <c r="B153" s="315">
        <v>1</v>
      </c>
      <c r="C153" s="228" t="s">
        <v>770</v>
      </c>
      <c r="D153" s="112" t="s">
        <v>771</v>
      </c>
      <c r="E153" s="230">
        <v>1500</v>
      </c>
      <c r="F153" s="480" t="s">
        <v>390</v>
      </c>
      <c r="G153" s="497">
        <f>SUM(E153:E162)</f>
        <v>17500</v>
      </c>
    </row>
    <row r="154" spans="2:7" x14ac:dyDescent="0.25">
      <c r="B154" s="315">
        <v>2</v>
      </c>
      <c r="C154" s="228" t="s">
        <v>772</v>
      </c>
      <c r="D154" s="112" t="s">
        <v>773</v>
      </c>
      <c r="E154" s="230">
        <v>2000</v>
      </c>
      <c r="F154" s="481"/>
      <c r="G154" s="488"/>
    </row>
    <row r="155" spans="2:7" x14ac:dyDescent="0.25">
      <c r="B155" s="315">
        <v>3</v>
      </c>
      <c r="C155" s="228" t="s">
        <v>774</v>
      </c>
      <c r="D155" s="112" t="s">
        <v>775</v>
      </c>
      <c r="E155" s="230">
        <v>1500</v>
      </c>
      <c r="F155" s="481"/>
      <c r="G155" s="488"/>
    </row>
    <row r="156" spans="2:7" x14ac:dyDescent="0.25">
      <c r="B156" s="315">
        <v>4</v>
      </c>
      <c r="C156" s="228" t="s">
        <v>776</v>
      </c>
      <c r="D156" s="112" t="s">
        <v>777</v>
      </c>
      <c r="E156" s="230">
        <v>2000</v>
      </c>
      <c r="F156" s="481"/>
      <c r="G156" s="488"/>
    </row>
    <row r="157" spans="2:7" x14ac:dyDescent="0.25">
      <c r="B157" s="315">
        <v>5</v>
      </c>
      <c r="C157" s="228" t="s">
        <v>778</v>
      </c>
      <c r="D157" s="112" t="s">
        <v>779</v>
      </c>
      <c r="E157" s="230">
        <v>2000</v>
      </c>
      <c r="F157" s="481"/>
      <c r="G157" s="488"/>
    </row>
    <row r="158" spans="2:7" x14ac:dyDescent="0.25">
      <c r="B158" s="315">
        <v>6</v>
      </c>
      <c r="C158" s="228" t="s">
        <v>780</v>
      </c>
      <c r="D158" s="112" t="s">
        <v>781</v>
      </c>
      <c r="E158" s="230">
        <v>2000</v>
      </c>
      <c r="F158" s="481"/>
      <c r="G158" s="488"/>
    </row>
    <row r="159" spans="2:7" x14ac:dyDescent="0.25">
      <c r="B159" s="315">
        <v>7</v>
      </c>
      <c r="C159" s="228" t="s">
        <v>782</v>
      </c>
      <c r="D159" s="112" t="s">
        <v>783</v>
      </c>
      <c r="E159" s="230">
        <v>1500</v>
      </c>
      <c r="F159" s="481"/>
      <c r="G159" s="488"/>
    </row>
    <row r="160" spans="2:7" x14ac:dyDescent="0.25">
      <c r="B160" s="315">
        <v>8</v>
      </c>
      <c r="C160" s="228" t="s">
        <v>784</v>
      </c>
      <c r="D160" s="112" t="s">
        <v>785</v>
      </c>
      <c r="E160" s="230">
        <v>1500</v>
      </c>
      <c r="F160" s="481"/>
      <c r="G160" s="488"/>
    </row>
    <row r="161" spans="2:7" x14ac:dyDescent="0.25">
      <c r="B161" s="315">
        <v>9</v>
      </c>
      <c r="C161" s="228" t="s">
        <v>786</v>
      </c>
      <c r="D161" s="112" t="s">
        <v>787</v>
      </c>
      <c r="E161" s="230">
        <v>2000</v>
      </c>
      <c r="F161" s="481"/>
      <c r="G161" s="488"/>
    </row>
    <row r="162" spans="2:7" x14ac:dyDescent="0.25">
      <c r="B162" s="315">
        <v>10</v>
      </c>
      <c r="C162" s="228" t="s">
        <v>788</v>
      </c>
      <c r="D162" s="112" t="s">
        <v>789</v>
      </c>
      <c r="E162" s="230">
        <v>1500</v>
      </c>
      <c r="F162" s="482"/>
      <c r="G162" s="490"/>
    </row>
    <row r="163" spans="2:7" x14ac:dyDescent="0.25">
      <c r="B163" s="484"/>
      <c r="C163" s="485"/>
      <c r="D163" s="485"/>
      <c r="E163" s="485"/>
      <c r="F163" s="485"/>
      <c r="G163" s="486"/>
    </row>
    <row r="164" spans="2:7" x14ac:dyDescent="0.25">
      <c r="B164" s="315">
        <v>1</v>
      </c>
      <c r="C164" s="228" t="s">
        <v>663</v>
      </c>
      <c r="D164" s="112" t="s">
        <v>664</v>
      </c>
      <c r="E164" s="230">
        <v>1500</v>
      </c>
      <c r="F164" s="480" t="s">
        <v>552</v>
      </c>
      <c r="G164" s="497">
        <f>SUM(E164:E169)</f>
        <v>9500</v>
      </c>
    </row>
    <row r="165" spans="2:7" x14ac:dyDescent="0.25">
      <c r="B165" s="315">
        <v>2</v>
      </c>
      <c r="C165" s="228" t="s">
        <v>666</v>
      </c>
      <c r="D165" s="112" t="s">
        <v>667</v>
      </c>
      <c r="E165" s="230">
        <v>2000</v>
      </c>
      <c r="F165" s="481"/>
      <c r="G165" s="488"/>
    </row>
    <row r="166" spans="2:7" x14ac:dyDescent="0.25">
      <c r="B166" s="315">
        <v>3</v>
      </c>
      <c r="C166" s="228" t="s">
        <v>668</v>
      </c>
      <c r="D166" s="112" t="s">
        <v>669</v>
      </c>
      <c r="E166" s="230">
        <v>1500</v>
      </c>
      <c r="F166" s="481"/>
      <c r="G166" s="488"/>
    </row>
    <row r="167" spans="2:7" x14ac:dyDescent="0.25">
      <c r="B167" s="315">
        <v>4</v>
      </c>
      <c r="C167" s="228" t="s">
        <v>670</v>
      </c>
      <c r="D167" s="112" t="s">
        <v>671</v>
      </c>
      <c r="E167" s="230">
        <v>1500</v>
      </c>
      <c r="F167" s="481"/>
      <c r="G167" s="488"/>
    </row>
    <row r="168" spans="2:7" x14ac:dyDescent="0.25">
      <c r="B168" s="315">
        <v>5</v>
      </c>
      <c r="C168" s="228" t="s">
        <v>672</v>
      </c>
      <c r="D168" s="112" t="s">
        <v>673</v>
      </c>
      <c r="E168" s="230">
        <v>1500</v>
      </c>
      <c r="F168" s="481"/>
      <c r="G168" s="488"/>
    </row>
    <row r="169" spans="2:7" x14ac:dyDescent="0.25">
      <c r="B169" s="315">
        <v>6</v>
      </c>
      <c r="C169" s="228" t="s">
        <v>674</v>
      </c>
      <c r="D169" s="112" t="s">
        <v>675</v>
      </c>
      <c r="E169" s="230">
        <v>1500</v>
      </c>
      <c r="F169" s="482"/>
      <c r="G169" s="490"/>
    </row>
    <row r="170" spans="2:7" x14ac:dyDescent="0.25">
      <c r="B170" s="484"/>
      <c r="C170" s="485"/>
      <c r="D170" s="485"/>
      <c r="E170" s="485"/>
      <c r="F170" s="485"/>
      <c r="G170" s="486"/>
    </row>
    <row r="171" spans="2:7" x14ac:dyDescent="0.25">
      <c r="B171" s="315">
        <v>1</v>
      </c>
      <c r="C171" s="228" t="s">
        <v>798</v>
      </c>
      <c r="D171" s="112" t="s">
        <v>799</v>
      </c>
      <c r="E171" s="230">
        <v>2000</v>
      </c>
      <c r="F171" s="483" t="s">
        <v>27</v>
      </c>
      <c r="G171" s="487">
        <f>SUM(E171:E175)</f>
        <v>8500</v>
      </c>
    </row>
    <row r="172" spans="2:7" x14ac:dyDescent="0.25">
      <c r="B172" s="315">
        <v>2</v>
      </c>
      <c r="C172" s="228" t="s">
        <v>800</v>
      </c>
      <c r="D172" s="112" t="s">
        <v>801</v>
      </c>
      <c r="E172" s="230">
        <v>2000</v>
      </c>
      <c r="F172" s="481"/>
      <c r="G172" s="488"/>
    </row>
    <row r="173" spans="2:7" x14ac:dyDescent="0.25">
      <c r="B173" s="315">
        <v>3</v>
      </c>
      <c r="C173" s="228" t="s">
        <v>802</v>
      </c>
      <c r="D173" s="112" t="s">
        <v>803</v>
      </c>
      <c r="E173" s="230">
        <v>1500</v>
      </c>
      <c r="F173" s="481"/>
      <c r="G173" s="488"/>
    </row>
    <row r="174" spans="2:7" x14ac:dyDescent="0.25">
      <c r="B174" s="315">
        <v>4</v>
      </c>
      <c r="C174" s="228" t="s">
        <v>804</v>
      </c>
      <c r="D174" s="112" t="s">
        <v>805</v>
      </c>
      <c r="E174" s="230">
        <v>1500</v>
      </c>
      <c r="F174" s="481"/>
      <c r="G174" s="488"/>
    </row>
    <row r="175" spans="2:7" x14ac:dyDescent="0.25">
      <c r="B175" s="315">
        <v>5</v>
      </c>
      <c r="C175" s="228" t="s">
        <v>806</v>
      </c>
      <c r="D175" s="112" t="s">
        <v>807</v>
      </c>
      <c r="E175" s="230">
        <v>1500</v>
      </c>
      <c r="F175" s="482"/>
      <c r="G175" s="490"/>
    </row>
    <row r="176" spans="2:7" x14ac:dyDescent="0.25">
      <c r="B176" s="484"/>
      <c r="C176" s="485"/>
      <c r="D176" s="485"/>
      <c r="E176" s="485"/>
      <c r="F176" s="485"/>
      <c r="G176" s="486"/>
    </row>
    <row r="177" spans="2:7" x14ac:dyDescent="0.25">
      <c r="B177" s="315">
        <v>1</v>
      </c>
      <c r="C177" s="228" t="s">
        <v>859</v>
      </c>
      <c r="D177" s="112" t="s">
        <v>860</v>
      </c>
      <c r="E177" s="230">
        <v>2000</v>
      </c>
      <c r="F177" s="483" t="s">
        <v>296</v>
      </c>
      <c r="G177" s="487">
        <f>SUM(E177:E181)</f>
        <v>8000</v>
      </c>
    </row>
    <row r="178" spans="2:7" x14ac:dyDescent="0.25">
      <c r="B178" s="315">
        <v>2</v>
      </c>
      <c r="C178" s="228" t="s">
        <v>861</v>
      </c>
      <c r="D178" s="112" t="s">
        <v>862</v>
      </c>
      <c r="E178" s="230">
        <v>1500</v>
      </c>
      <c r="F178" s="481"/>
      <c r="G178" s="488"/>
    </row>
    <row r="179" spans="2:7" x14ac:dyDescent="0.25">
      <c r="B179" s="315">
        <v>3</v>
      </c>
      <c r="C179" s="228" t="s">
        <v>863</v>
      </c>
      <c r="D179" s="112" t="s">
        <v>864</v>
      </c>
      <c r="E179" s="230">
        <v>1500</v>
      </c>
      <c r="F179" s="481"/>
      <c r="G179" s="488"/>
    </row>
    <row r="180" spans="2:7" x14ac:dyDescent="0.25">
      <c r="B180" s="315">
        <v>4</v>
      </c>
      <c r="C180" s="228" t="s">
        <v>865</v>
      </c>
      <c r="D180" s="112" t="s">
        <v>866</v>
      </c>
      <c r="E180" s="230">
        <v>1500</v>
      </c>
      <c r="F180" s="481"/>
      <c r="G180" s="488"/>
    </row>
    <row r="181" spans="2:7" x14ac:dyDescent="0.25">
      <c r="B181" s="315">
        <v>5</v>
      </c>
      <c r="C181" s="228" t="s">
        <v>867</v>
      </c>
      <c r="D181" s="112" t="s">
        <v>868</v>
      </c>
      <c r="E181" s="230">
        <v>1500</v>
      </c>
      <c r="F181" s="482"/>
      <c r="G181" s="490"/>
    </row>
    <row r="182" spans="2:7" x14ac:dyDescent="0.25">
      <c r="B182" s="484"/>
      <c r="C182" s="485"/>
      <c r="D182" s="485"/>
      <c r="E182" s="485"/>
      <c r="F182" s="485"/>
      <c r="G182" s="486"/>
    </row>
    <row r="183" spans="2:7" x14ac:dyDescent="0.25">
      <c r="B183" s="315">
        <v>1</v>
      </c>
      <c r="C183" s="228" t="s">
        <v>1151</v>
      </c>
      <c r="D183" s="112" t="s">
        <v>841</v>
      </c>
      <c r="E183" s="230">
        <v>2000</v>
      </c>
      <c r="F183" s="483" t="s">
        <v>510</v>
      </c>
      <c r="G183" s="487">
        <f>SUM(E183:E185)</f>
        <v>5500</v>
      </c>
    </row>
    <row r="184" spans="2:7" x14ac:dyDescent="0.25">
      <c r="B184" s="315">
        <v>2</v>
      </c>
      <c r="C184" s="228" t="s">
        <v>1150</v>
      </c>
      <c r="D184" s="87" t="s">
        <v>1149</v>
      </c>
      <c r="E184" s="230">
        <v>2000</v>
      </c>
      <c r="F184" s="481"/>
      <c r="G184" s="488"/>
    </row>
    <row r="185" spans="2:7" x14ac:dyDescent="0.25">
      <c r="B185" s="315">
        <v>3</v>
      </c>
      <c r="C185" s="228" t="s">
        <v>1152</v>
      </c>
      <c r="D185" s="112" t="s">
        <v>844</v>
      </c>
      <c r="E185" s="230">
        <v>1500</v>
      </c>
      <c r="F185" s="482"/>
      <c r="G185" s="490"/>
    </row>
    <row r="186" spans="2:7" x14ac:dyDescent="0.25">
      <c r="B186" s="484"/>
      <c r="C186" s="485"/>
      <c r="D186" s="485"/>
      <c r="E186" s="485"/>
      <c r="F186" s="485"/>
      <c r="G186" s="486"/>
    </row>
    <row r="187" spans="2:7" x14ac:dyDescent="0.25">
      <c r="B187" s="315">
        <v>1</v>
      </c>
      <c r="C187" s="228" t="s">
        <v>808</v>
      </c>
      <c r="D187" s="112" t="s">
        <v>809</v>
      </c>
      <c r="E187" s="230">
        <v>2000</v>
      </c>
      <c r="F187" s="483" t="s">
        <v>461</v>
      </c>
      <c r="G187" s="487">
        <f>SUM(E187:E192)</f>
        <v>10500</v>
      </c>
    </row>
    <row r="188" spans="2:7" x14ac:dyDescent="0.25">
      <c r="B188" s="315">
        <v>2</v>
      </c>
      <c r="C188" s="228" t="s">
        <v>810</v>
      </c>
      <c r="D188" s="112" t="s">
        <v>811</v>
      </c>
      <c r="E188" s="230">
        <v>2000</v>
      </c>
      <c r="F188" s="481"/>
      <c r="G188" s="488"/>
    </row>
    <row r="189" spans="2:7" x14ac:dyDescent="0.25">
      <c r="B189" s="315">
        <v>3</v>
      </c>
      <c r="C189" s="228" t="s">
        <v>812</v>
      </c>
      <c r="D189" s="112" t="s">
        <v>813</v>
      </c>
      <c r="E189" s="230">
        <v>2000</v>
      </c>
      <c r="F189" s="481"/>
      <c r="G189" s="488"/>
    </row>
    <row r="190" spans="2:7" x14ac:dyDescent="0.25">
      <c r="B190" s="315">
        <v>4</v>
      </c>
      <c r="C190" s="228" t="s">
        <v>814</v>
      </c>
      <c r="D190" s="112" t="s">
        <v>815</v>
      </c>
      <c r="E190" s="230">
        <v>1500</v>
      </c>
      <c r="F190" s="481"/>
      <c r="G190" s="488"/>
    </row>
    <row r="191" spans="2:7" x14ac:dyDescent="0.25">
      <c r="B191" s="315">
        <v>5</v>
      </c>
      <c r="C191" s="228" t="s">
        <v>816</v>
      </c>
      <c r="D191" s="112" t="s">
        <v>817</v>
      </c>
      <c r="E191" s="230">
        <v>1500</v>
      </c>
      <c r="F191" s="481"/>
      <c r="G191" s="488"/>
    </row>
    <row r="192" spans="2:7" x14ac:dyDescent="0.25">
      <c r="B192" s="315">
        <v>6</v>
      </c>
      <c r="C192" s="228" t="s">
        <v>818</v>
      </c>
      <c r="D192" s="112" t="s">
        <v>819</v>
      </c>
      <c r="E192" s="230">
        <v>1500</v>
      </c>
      <c r="F192" s="482"/>
      <c r="G192" s="490"/>
    </row>
    <row r="193" spans="2:9" x14ac:dyDescent="0.25">
      <c r="B193" s="484"/>
      <c r="C193" s="485"/>
      <c r="D193" s="485"/>
      <c r="E193" s="485"/>
      <c r="F193" s="485"/>
      <c r="G193" s="486"/>
    </row>
    <row r="194" spans="2:9" x14ac:dyDescent="0.25">
      <c r="B194" s="315">
        <v>1</v>
      </c>
      <c r="C194" s="228" t="s">
        <v>828</v>
      </c>
      <c r="D194" s="112" t="s">
        <v>829</v>
      </c>
      <c r="E194" s="230">
        <v>2000</v>
      </c>
      <c r="F194" s="483" t="s">
        <v>376</v>
      </c>
      <c r="G194" s="487">
        <f>SUM(E194:E196)</f>
        <v>5000</v>
      </c>
    </row>
    <row r="195" spans="2:9" x14ac:dyDescent="0.25">
      <c r="B195" s="315">
        <v>2</v>
      </c>
      <c r="C195" s="228" t="s">
        <v>830</v>
      </c>
      <c r="D195" s="112" t="s">
        <v>831</v>
      </c>
      <c r="E195" s="230">
        <v>1500</v>
      </c>
      <c r="F195" s="481"/>
      <c r="G195" s="488"/>
    </row>
    <row r="196" spans="2:9" ht="15.75" thickBot="1" x14ac:dyDescent="0.3">
      <c r="B196" s="316">
        <v>3</v>
      </c>
      <c r="C196" s="317" t="s">
        <v>832</v>
      </c>
      <c r="D196" s="172" t="s">
        <v>833</v>
      </c>
      <c r="E196" s="318">
        <v>1500</v>
      </c>
      <c r="F196" s="498"/>
      <c r="G196" s="499"/>
    </row>
    <row r="197" spans="2:9" x14ac:dyDescent="0.25">
      <c r="B197" s="491" t="s">
        <v>1182</v>
      </c>
      <c r="C197" s="492"/>
      <c r="D197" s="492"/>
      <c r="E197" s="492"/>
      <c r="F197" s="492"/>
      <c r="G197" s="323">
        <f>+G136+G142+G147+G150+G153+G164+G171+G177+G183+G187+G194</f>
        <v>85500</v>
      </c>
    </row>
    <row r="199" spans="2:9" x14ac:dyDescent="0.25">
      <c r="E199" s="252">
        <f>SUM(E4:E196)</f>
        <v>254500</v>
      </c>
      <c r="G199" s="252">
        <f>+G197+G131+G32</f>
        <v>254500</v>
      </c>
    </row>
    <row r="203" spans="2:9" x14ac:dyDescent="0.25">
      <c r="I203" s="180"/>
    </row>
  </sheetData>
  <mergeCells count="105">
    <mergeCell ref="B2:G2"/>
    <mergeCell ref="B32:F32"/>
    <mergeCell ref="B29:G29"/>
    <mergeCell ref="B36:G36"/>
    <mergeCell ref="G30:G31"/>
    <mergeCell ref="B24:G24"/>
    <mergeCell ref="G11:G12"/>
    <mergeCell ref="B10:G10"/>
    <mergeCell ref="B13:G13"/>
    <mergeCell ref="B21:G21"/>
    <mergeCell ref="G14:G20"/>
    <mergeCell ref="G22:G23"/>
    <mergeCell ref="G25:G28"/>
    <mergeCell ref="F30:F31"/>
    <mergeCell ref="F4:F9"/>
    <mergeCell ref="G4:G9"/>
    <mergeCell ref="F14:F20"/>
    <mergeCell ref="F11:F12"/>
    <mergeCell ref="F22:F23"/>
    <mergeCell ref="F25:F28"/>
    <mergeCell ref="B33:G35"/>
    <mergeCell ref="B141:G141"/>
    <mergeCell ref="B146:G146"/>
    <mergeCell ref="B149:G149"/>
    <mergeCell ref="F150:F151"/>
    <mergeCell ref="F153:F162"/>
    <mergeCell ref="B123:G123"/>
    <mergeCell ref="B129:G129"/>
    <mergeCell ref="B131:F131"/>
    <mergeCell ref="F121:F122"/>
    <mergeCell ref="F124:F128"/>
    <mergeCell ref="F142:F145"/>
    <mergeCell ref="F147:F148"/>
    <mergeCell ref="B132:G134"/>
    <mergeCell ref="B135:G135"/>
    <mergeCell ref="B66:G66"/>
    <mergeCell ref="B73:G73"/>
    <mergeCell ref="B77:G77"/>
    <mergeCell ref="F81:F95"/>
    <mergeCell ref="F37:F38"/>
    <mergeCell ref="F40:F41"/>
    <mergeCell ref="F97:F99"/>
    <mergeCell ref="B42:G42"/>
    <mergeCell ref="F43:F47"/>
    <mergeCell ref="F49:F62"/>
    <mergeCell ref="F64:F65"/>
    <mergeCell ref="F67:F72"/>
    <mergeCell ref="F74:F76"/>
    <mergeCell ref="F78:F79"/>
    <mergeCell ref="B63:G63"/>
    <mergeCell ref="B39:G39"/>
    <mergeCell ref="B48:G48"/>
    <mergeCell ref="G64:G65"/>
    <mergeCell ref="G37:G38"/>
    <mergeCell ref="G40:G41"/>
    <mergeCell ref="G43:G47"/>
    <mergeCell ref="G49:G62"/>
    <mergeCell ref="B170:G170"/>
    <mergeCell ref="B176:G176"/>
    <mergeCell ref="G118:G119"/>
    <mergeCell ref="F101:F109"/>
    <mergeCell ref="F111:F112"/>
    <mergeCell ref="F114:F116"/>
    <mergeCell ref="B100:G100"/>
    <mergeCell ref="B96:G96"/>
    <mergeCell ref="G67:G72"/>
    <mergeCell ref="G74:G76"/>
    <mergeCell ref="G78:G79"/>
    <mergeCell ref="G81:G95"/>
    <mergeCell ref="B80:G80"/>
    <mergeCell ref="G97:G99"/>
    <mergeCell ref="G101:G109"/>
    <mergeCell ref="B110:G110"/>
    <mergeCell ref="B113:G113"/>
    <mergeCell ref="B117:G117"/>
    <mergeCell ref="B152:G152"/>
    <mergeCell ref="B163:G163"/>
    <mergeCell ref="G121:G122"/>
    <mergeCell ref="G124:G128"/>
    <mergeCell ref="G142:G145"/>
    <mergeCell ref="G147:G148"/>
    <mergeCell ref="F164:F169"/>
    <mergeCell ref="F171:F175"/>
    <mergeCell ref="B120:G120"/>
    <mergeCell ref="F118:F119"/>
    <mergeCell ref="G114:G116"/>
    <mergeCell ref="G111:G112"/>
    <mergeCell ref="B197:F197"/>
    <mergeCell ref="F136:F140"/>
    <mergeCell ref="G136:G140"/>
    <mergeCell ref="G150:G151"/>
    <mergeCell ref="G153:G162"/>
    <mergeCell ref="G164:G169"/>
    <mergeCell ref="G171:G175"/>
    <mergeCell ref="G183:G185"/>
    <mergeCell ref="B182:G182"/>
    <mergeCell ref="F183:F185"/>
    <mergeCell ref="F187:F192"/>
    <mergeCell ref="F194:F196"/>
    <mergeCell ref="G194:G196"/>
    <mergeCell ref="B193:G193"/>
    <mergeCell ref="F177:F181"/>
    <mergeCell ref="G187:G192"/>
    <mergeCell ref="G177:G181"/>
    <mergeCell ref="B186:G186"/>
  </mergeCells>
  <conditionalFormatting sqref="D139:D140 D37:D38 D3:D9 B2 D11:D12 D14:D20 D22:D23 D30:D31 D25:D28 D40:D41 D49:D62 D64 D67:D72 D74:D76 D78:D79 D81:D95 D97:D99 D101:D109 D111:D112 D114:D116 D118:D119 D121:D122 D124:D128 D130 D142:D145 D147:D148 D150:D151 D153:D162 D164:D169 D171:D175 D177:D181 D183:D185 D187:D192 D194:D196 D43:D47 D198:D1048576">
    <cfRule type="duplicateValues" dxfId="32" priority="7"/>
  </conditionalFormatting>
  <conditionalFormatting sqref="B36">
    <cfRule type="duplicateValues" dxfId="31" priority="5"/>
  </conditionalFormatting>
  <conditionalFormatting sqref="B135">
    <cfRule type="duplicateValues" dxfId="30" priority="4"/>
  </conditionalFormatting>
  <conditionalFormatting sqref="D136:D138">
    <cfRule type="duplicateValues" dxfId="29" priority="2"/>
  </conditionalFormatting>
  <conditionalFormatting sqref="D65">
    <cfRule type="duplicateValues" dxfId="28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54"/>
  <sheetViews>
    <sheetView topLeftCell="F1" zoomScaleNormal="100" workbookViewId="0">
      <pane ySplit="1" topLeftCell="A8" activePane="bottomLeft" state="frozen"/>
      <selection pane="bottomLeft" activeCell="L58" sqref="L58"/>
    </sheetView>
  </sheetViews>
  <sheetFormatPr baseColWidth="10" defaultColWidth="9.140625" defaultRowHeight="15" x14ac:dyDescent="0.25"/>
  <cols>
    <col min="1" max="1" width="9.140625" style="62"/>
    <col min="2" max="2" width="2.7109375" style="62" bestFit="1" customWidth="1"/>
    <col min="3" max="3" width="12.5703125" style="326" bestFit="1" customWidth="1"/>
    <col min="4" max="4" width="32.5703125" style="253" customWidth="1"/>
    <col min="5" max="5" width="42" style="62" bestFit="1" customWidth="1"/>
    <col min="6" max="6" width="13.140625" style="180" customWidth="1"/>
    <col min="7" max="7" width="12.140625" style="180" customWidth="1"/>
    <col min="8" max="8" width="10.140625" style="62" bestFit="1" customWidth="1"/>
    <col min="9" max="9" width="12" style="62" bestFit="1" customWidth="1"/>
    <col min="10" max="10" width="9.140625" style="62"/>
    <col min="11" max="11" width="3" style="62" bestFit="1" customWidth="1"/>
    <col min="12" max="12" width="46.28515625" style="62" bestFit="1" customWidth="1"/>
    <col min="13" max="13" width="8" style="62" bestFit="1" customWidth="1"/>
    <col min="14" max="14" width="8.28515625" style="62" bestFit="1" customWidth="1"/>
    <col min="15" max="15" width="8.7109375" style="62" bestFit="1" customWidth="1"/>
    <col min="16" max="16" width="10.5703125" style="62" bestFit="1" customWidth="1"/>
    <col min="17" max="17" width="12" style="62" bestFit="1" customWidth="1"/>
    <col min="18" max="18" width="3.7109375" style="62" customWidth="1"/>
    <col min="19" max="22" width="12" style="62" bestFit="1" customWidth="1"/>
    <col min="23" max="16384" width="9.140625" style="62"/>
  </cols>
  <sheetData>
    <row r="1" spans="2:22" s="82" customFormat="1" ht="50.25" customHeight="1" x14ac:dyDescent="0.25">
      <c r="B1" s="342"/>
      <c r="C1" s="343" t="s">
        <v>562</v>
      </c>
      <c r="D1" s="344" t="s">
        <v>563</v>
      </c>
      <c r="E1" s="344" t="s">
        <v>564</v>
      </c>
      <c r="F1" s="341" t="s">
        <v>1142</v>
      </c>
      <c r="G1" s="341" t="s">
        <v>1183</v>
      </c>
      <c r="H1" s="345" t="s">
        <v>43</v>
      </c>
    </row>
    <row r="2" spans="2:22" x14ac:dyDescent="0.25">
      <c r="B2" s="327">
        <v>1</v>
      </c>
      <c r="C2" s="328" t="s">
        <v>607</v>
      </c>
      <c r="D2" s="329" t="s">
        <v>608</v>
      </c>
      <c r="E2" s="327" t="s">
        <v>37</v>
      </c>
      <c r="F2" s="330">
        <v>1500</v>
      </c>
      <c r="G2" s="330">
        <f t="shared" ref="G2:G17" si="0">+F2*0.5</f>
        <v>750</v>
      </c>
      <c r="H2" s="327" t="s">
        <v>596</v>
      </c>
      <c r="I2" s="360"/>
    </row>
    <row r="3" spans="2:22" ht="15.75" thickBot="1" x14ac:dyDescent="0.3">
      <c r="B3" s="327">
        <v>2</v>
      </c>
      <c r="C3" s="328" t="s">
        <v>609</v>
      </c>
      <c r="D3" s="329" t="s">
        <v>610</v>
      </c>
      <c r="E3" s="327" t="s">
        <v>37</v>
      </c>
      <c r="F3" s="330">
        <v>1500</v>
      </c>
      <c r="G3" s="330">
        <f t="shared" si="0"/>
        <v>750</v>
      </c>
      <c r="H3" s="327" t="s">
        <v>596</v>
      </c>
      <c r="I3" s="361"/>
    </row>
    <row r="4" spans="2:22" ht="15.75" thickBot="1" x14ac:dyDescent="0.3">
      <c r="B4" s="327">
        <v>3</v>
      </c>
      <c r="C4" s="328" t="s">
        <v>611</v>
      </c>
      <c r="D4" s="329" t="s">
        <v>612</v>
      </c>
      <c r="E4" s="327" t="s">
        <v>37</v>
      </c>
      <c r="F4" s="330">
        <v>1500</v>
      </c>
      <c r="G4" s="330">
        <f t="shared" si="0"/>
        <v>750</v>
      </c>
      <c r="H4" s="327" t="s">
        <v>596</v>
      </c>
      <c r="I4" s="361"/>
      <c r="K4"/>
      <c r="L4" s="82" t="s">
        <v>1184</v>
      </c>
      <c r="M4" s="368" t="s">
        <v>1139</v>
      </c>
      <c r="N4" s="369" t="s">
        <v>524</v>
      </c>
      <c r="O4" s="369" t="s">
        <v>1188</v>
      </c>
      <c r="P4" s="369" t="s">
        <v>520</v>
      </c>
      <c r="Q4" s="369" t="s">
        <v>1193</v>
      </c>
      <c r="R4"/>
      <c r="S4" s="368" t="s">
        <v>524</v>
      </c>
      <c r="T4" s="369" t="s">
        <v>1188</v>
      </c>
      <c r="U4" s="369" t="s">
        <v>520</v>
      </c>
      <c r="V4" s="369" t="s">
        <v>1193</v>
      </c>
    </row>
    <row r="5" spans="2:22" x14ac:dyDescent="0.25">
      <c r="B5" s="327">
        <v>4</v>
      </c>
      <c r="C5" s="328" t="s">
        <v>613</v>
      </c>
      <c r="D5" s="329" t="s">
        <v>614</v>
      </c>
      <c r="E5" s="327" t="s">
        <v>37</v>
      </c>
      <c r="F5" s="330">
        <v>1500</v>
      </c>
      <c r="G5" s="330">
        <f t="shared" si="0"/>
        <v>750</v>
      </c>
      <c r="H5" s="327" t="s">
        <v>596</v>
      </c>
      <c r="I5" s="361"/>
      <c r="K5" s="87">
        <v>1</v>
      </c>
      <c r="L5" s="385" t="s">
        <v>37</v>
      </c>
      <c r="M5" s="386">
        <v>16</v>
      </c>
      <c r="N5" s="383"/>
      <c r="O5" s="383">
        <v>16</v>
      </c>
      <c r="P5" s="384">
        <v>24000</v>
      </c>
      <c r="Q5" s="387">
        <v>12000</v>
      </c>
      <c r="R5"/>
      <c r="S5" s="378">
        <f>+N5*2000</f>
        <v>0</v>
      </c>
      <c r="T5" s="378">
        <f>+O5*1500</f>
        <v>24000</v>
      </c>
      <c r="U5" s="379">
        <f>+S5+T5</f>
        <v>24000</v>
      </c>
      <c r="V5" s="379">
        <f>+U5/2</f>
        <v>12000</v>
      </c>
    </row>
    <row r="6" spans="2:22" x14ac:dyDescent="0.25">
      <c r="B6" s="327">
        <v>5</v>
      </c>
      <c r="C6" s="328" t="s">
        <v>615</v>
      </c>
      <c r="D6" s="329" t="s">
        <v>616</v>
      </c>
      <c r="E6" s="327" t="s">
        <v>37</v>
      </c>
      <c r="F6" s="330">
        <v>1500</v>
      </c>
      <c r="G6" s="330">
        <f t="shared" si="0"/>
        <v>750</v>
      </c>
      <c r="H6" s="327" t="s">
        <v>596</v>
      </c>
      <c r="I6" s="361"/>
      <c r="K6" s="87">
        <v>2</v>
      </c>
      <c r="L6" s="385" t="s">
        <v>290</v>
      </c>
      <c r="M6" s="386">
        <v>2</v>
      </c>
      <c r="N6" s="383"/>
      <c r="O6" s="383">
        <v>2</v>
      </c>
      <c r="P6" s="384">
        <v>3000</v>
      </c>
      <c r="Q6" s="387">
        <v>1500</v>
      </c>
      <c r="R6"/>
      <c r="S6" s="378">
        <f t="shared" ref="S6:S9" si="1">+N6*2000</f>
        <v>0</v>
      </c>
      <c r="T6" s="378">
        <f t="shared" ref="T6:T9" si="2">+O6*1500</f>
        <v>3000</v>
      </c>
      <c r="U6" s="379">
        <f t="shared" ref="U6:U9" si="3">+S6+T6</f>
        <v>3000</v>
      </c>
      <c r="V6" s="379">
        <f t="shared" ref="V6:V9" si="4">+U6/2</f>
        <v>1500</v>
      </c>
    </row>
    <row r="7" spans="2:22" x14ac:dyDescent="0.25">
      <c r="B7" s="327">
        <v>6</v>
      </c>
      <c r="C7" s="331" t="s">
        <v>617</v>
      </c>
      <c r="D7" s="329" t="s">
        <v>618</v>
      </c>
      <c r="E7" s="327" t="s">
        <v>37</v>
      </c>
      <c r="F7" s="330">
        <v>1500</v>
      </c>
      <c r="G7" s="330">
        <f t="shared" si="0"/>
        <v>750</v>
      </c>
      <c r="H7" s="327" t="s">
        <v>596</v>
      </c>
      <c r="I7" s="361"/>
      <c r="K7" s="87">
        <v>3</v>
      </c>
      <c r="L7" s="385" t="s">
        <v>34</v>
      </c>
      <c r="M7" s="386">
        <v>7</v>
      </c>
      <c r="N7" s="383"/>
      <c r="O7" s="383">
        <v>7</v>
      </c>
      <c r="P7" s="384">
        <v>10500</v>
      </c>
      <c r="Q7" s="387">
        <v>5250</v>
      </c>
      <c r="R7"/>
      <c r="S7" s="378">
        <f t="shared" si="1"/>
        <v>0</v>
      </c>
      <c r="T7" s="378">
        <f t="shared" si="2"/>
        <v>10500</v>
      </c>
      <c r="U7" s="379">
        <f t="shared" si="3"/>
        <v>10500</v>
      </c>
      <c r="V7" s="379">
        <f t="shared" si="4"/>
        <v>5250</v>
      </c>
    </row>
    <row r="8" spans="2:22" x14ac:dyDescent="0.25">
      <c r="B8" s="327">
        <v>7</v>
      </c>
      <c r="C8" s="328" t="s">
        <v>619</v>
      </c>
      <c r="D8" s="329" t="s">
        <v>620</v>
      </c>
      <c r="E8" s="327" t="s">
        <v>37</v>
      </c>
      <c r="F8" s="330">
        <v>1500</v>
      </c>
      <c r="G8" s="330">
        <f t="shared" si="0"/>
        <v>750</v>
      </c>
      <c r="H8" s="327" t="s">
        <v>596</v>
      </c>
      <c r="I8" s="361"/>
      <c r="K8" s="87">
        <v>4</v>
      </c>
      <c r="L8" s="385" t="s">
        <v>470</v>
      </c>
      <c r="M8" s="386">
        <v>1</v>
      </c>
      <c r="N8" s="383"/>
      <c r="O8" s="383">
        <v>1</v>
      </c>
      <c r="P8" s="384">
        <v>1500</v>
      </c>
      <c r="Q8" s="387">
        <v>750</v>
      </c>
      <c r="R8"/>
      <c r="S8" s="378">
        <f t="shared" si="1"/>
        <v>0</v>
      </c>
      <c r="T8" s="378">
        <f t="shared" si="2"/>
        <v>1500</v>
      </c>
      <c r="U8" s="379">
        <f t="shared" si="3"/>
        <v>1500</v>
      </c>
      <c r="V8" s="379">
        <f t="shared" si="4"/>
        <v>750</v>
      </c>
    </row>
    <row r="9" spans="2:22" ht="15.75" thickBot="1" x14ac:dyDescent="0.3">
      <c r="B9" s="327">
        <v>8</v>
      </c>
      <c r="C9" s="328" t="s">
        <v>621</v>
      </c>
      <c r="D9" s="329" t="s">
        <v>622</v>
      </c>
      <c r="E9" s="327" t="s">
        <v>37</v>
      </c>
      <c r="F9" s="330">
        <v>1500</v>
      </c>
      <c r="G9" s="330">
        <f t="shared" si="0"/>
        <v>750</v>
      </c>
      <c r="H9" s="327" t="s">
        <v>596</v>
      </c>
      <c r="I9" s="361"/>
      <c r="K9" s="87">
        <v>5</v>
      </c>
      <c r="L9" s="405" t="s">
        <v>289</v>
      </c>
      <c r="M9" s="391">
        <v>2</v>
      </c>
      <c r="N9" s="392"/>
      <c r="O9" s="392">
        <v>2</v>
      </c>
      <c r="P9" s="393">
        <v>3000</v>
      </c>
      <c r="Q9" s="394">
        <v>1500</v>
      </c>
      <c r="R9"/>
      <c r="S9" s="378">
        <f t="shared" si="1"/>
        <v>0</v>
      </c>
      <c r="T9" s="378">
        <f t="shared" si="2"/>
        <v>3000</v>
      </c>
      <c r="U9" s="379">
        <f t="shared" si="3"/>
        <v>3000</v>
      </c>
      <c r="V9" s="379">
        <f t="shared" si="4"/>
        <v>1500</v>
      </c>
    </row>
    <row r="10" spans="2:22" ht="15.75" thickBot="1" x14ac:dyDescent="0.3">
      <c r="B10" s="327">
        <v>9</v>
      </c>
      <c r="C10" s="328" t="s">
        <v>623</v>
      </c>
      <c r="D10" s="329" t="s">
        <v>624</v>
      </c>
      <c r="E10" s="327" t="s">
        <v>37</v>
      </c>
      <c r="F10" s="330">
        <v>1500</v>
      </c>
      <c r="G10" s="330">
        <f t="shared" si="0"/>
        <v>750</v>
      </c>
      <c r="H10" s="327" t="s">
        <v>596</v>
      </c>
      <c r="I10" s="361"/>
      <c r="K10"/>
      <c r="L10" s="404" t="s">
        <v>1127</v>
      </c>
      <c r="M10" s="395">
        <v>28</v>
      </c>
      <c r="N10" s="396"/>
      <c r="O10" s="396">
        <v>28</v>
      </c>
      <c r="P10" s="397">
        <v>42000</v>
      </c>
      <c r="Q10" s="398">
        <v>21000</v>
      </c>
      <c r="R10"/>
      <c r="S10" s="181">
        <f>SUM(S5:S9)</f>
        <v>0</v>
      </c>
      <c r="T10" s="181">
        <f t="shared" ref="T10:V10" si="5">SUM(T5:T9)</f>
        <v>42000</v>
      </c>
      <c r="U10" s="181">
        <f t="shared" si="5"/>
        <v>42000</v>
      </c>
      <c r="V10" s="181">
        <f t="shared" si="5"/>
        <v>21000</v>
      </c>
    </row>
    <row r="11" spans="2:22" x14ac:dyDescent="0.25">
      <c r="B11" s="327">
        <v>10</v>
      </c>
      <c r="C11" s="328" t="s">
        <v>625</v>
      </c>
      <c r="D11" s="329" t="s">
        <v>626</v>
      </c>
      <c r="E11" s="327" t="s">
        <v>37</v>
      </c>
      <c r="F11" s="330">
        <v>1500</v>
      </c>
      <c r="G11" s="330">
        <f t="shared" si="0"/>
        <v>750</v>
      </c>
      <c r="H11" s="327" t="s">
        <v>596</v>
      </c>
      <c r="I11" s="361"/>
      <c r="K11"/>
      <c r="L11"/>
      <c r="M11"/>
      <c r="N11"/>
      <c r="O11"/>
      <c r="P11"/>
      <c r="Q11"/>
      <c r="R11"/>
      <c r="S11"/>
      <c r="T11"/>
      <c r="U11"/>
      <c r="V11"/>
    </row>
    <row r="12" spans="2:22" ht="15.75" thickBot="1" x14ac:dyDescent="0.3">
      <c r="B12" s="327">
        <v>11</v>
      </c>
      <c r="C12" s="328" t="s">
        <v>627</v>
      </c>
      <c r="D12" s="329" t="s">
        <v>628</v>
      </c>
      <c r="E12" s="327" t="s">
        <v>37</v>
      </c>
      <c r="F12" s="330">
        <v>1500</v>
      </c>
      <c r="G12" s="330">
        <f t="shared" si="0"/>
        <v>750</v>
      </c>
      <c r="H12" s="327" t="s">
        <v>596</v>
      </c>
      <c r="I12" s="361"/>
      <c r="K12"/>
      <c r="L12"/>
      <c r="M12"/>
      <c r="N12"/>
      <c r="O12"/>
      <c r="P12"/>
      <c r="Q12"/>
      <c r="R12"/>
      <c r="S12"/>
      <c r="T12"/>
      <c r="U12"/>
      <c r="V12"/>
    </row>
    <row r="13" spans="2:22" ht="15.75" thickBot="1" x14ac:dyDescent="0.3">
      <c r="B13" s="327">
        <v>12</v>
      </c>
      <c r="C13" s="328" t="s">
        <v>629</v>
      </c>
      <c r="D13" s="329" t="s">
        <v>630</v>
      </c>
      <c r="E13" s="327" t="s">
        <v>37</v>
      </c>
      <c r="F13" s="330">
        <v>1500</v>
      </c>
      <c r="G13" s="330">
        <f t="shared" si="0"/>
        <v>750</v>
      </c>
      <c r="H13" s="327" t="s">
        <v>596</v>
      </c>
      <c r="I13" s="361"/>
      <c r="K13"/>
      <c r="L13" s="82" t="s">
        <v>1185</v>
      </c>
      <c r="M13" s="368" t="s">
        <v>1139</v>
      </c>
      <c r="N13" s="369" t="s">
        <v>524</v>
      </c>
      <c r="O13" s="369" t="s">
        <v>1188</v>
      </c>
      <c r="P13" s="369" t="s">
        <v>520</v>
      </c>
      <c r="Q13" s="369" t="s">
        <v>1193</v>
      </c>
      <c r="R13"/>
      <c r="S13" s="368" t="s">
        <v>524</v>
      </c>
      <c r="T13" s="369" t="s">
        <v>1188</v>
      </c>
      <c r="U13" s="369" t="s">
        <v>520</v>
      </c>
      <c r="V13" s="369" t="s">
        <v>1193</v>
      </c>
    </row>
    <row r="14" spans="2:22" x14ac:dyDescent="0.25">
      <c r="B14" s="327">
        <v>13</v>
      </c>
      <c r="C14" s="328" t="s">
        <v>631</v>
      </c>
      <c r="D14" s="329" t="s">
        <v>632</v>
      </c>
      <c r="E14" s="327" t="s">
        <v>37</v>
      </c>
      <c r="F14" s="330">
        <v>1500</v>
      </c>
      <c r="G14" s="330">
        <f t="shared" si="0"/>
        <v>750</v>
      </c>
      <c r="H14" s="327" t="s">
        <v>596</v>
      </c>
      <c r="I14" s="361"/>
      <c r="K14" s="87">
        <v>1</v>
      </c>
      <c r="L14" s="388" t="s">
        <v>469</v>
      </c>
      <c r="M14" s="389">
        <v>1</v>
      </c>
      <c r="N14" s="259"/>
      <c r="O14" s="259">
        <v>1</v>
      </c>
      <c r="P14" s="282">
        <v>1500</v>
      </c>
      <c r="Q14" s="390">
        <v>750</v>
      </c>
      <c r="R14"/>
      <c r="S14" s="378">
        <f>+N14*2000</f>
        <v>0</v>
      </c>
      <c r="T14" s="378">
        <f>+O14*1500</f>
        <v>1500</v>
      </c>
      <c r="U14" s="379">
        <f>+S14+T14</f>
        <v>1500</v>
      </c>
      <c r="V14" s="379">
        <f>+U14/2</f>
        <v>750</v>
      </c>
    </row>
    <row r="15" spans="2:22" x14ac:dyDescent="0.25">
      <c r="B15" s="327">
        <v>14</v>
      </c>
      <c r="C15" s="331" t="s">
        <v>633</v>
      </c>
      <c r="D15" s="329" t="s">
        <v>634</v>
      </c>
      <c r="E15" s="327" t="s">
        <v>37</v>
      </c>
      <c r="F15" s="330">
        <v>1500</v>
      </c>
      <c r="G15" s="330">
        <f t="shared" si="0"/>
        <v>750</v>
      </c>
      <c r="H15" s="327" t="s">
        <v>596</v>
      </c>
      <c r="I15" s="361"/>
      <c r="K15" s="87">
        <v>2</v>
      </c>
      <c r="L15" s="388" t="s">
        <v>120</v>
      </c>
      <c r="M15" s="389">
        <v>1</v>
      </c>
      <c r="N15" s="259"/>
      <c r="O15" s="259">
        <v>1</v>
      </c>
      <c r="P15" s="282">
        <v>1500</v>
      </c>
      <c r="Q15" s="390">
        <v>750</v>
      </c>
      <c r="R15"/>
      <c r="S15" s="378">
        <f t="shared" ref="S15:S28" si="6">+N15*2000</f>
        <v>0</v>
      </c>
      <c r="T15" s="378">
        <f t="shared" ref="T15:T28" si="7">+O15*1500</f>
        <v>1500</v>
      </c>
      <c r="U15" s="379">
        <f t="shared" ref="U15:U28" si="8">+S15+T15</f>
        <v>1500</v>
      </c>
      <c r="V15" s="379">
        <f t="shared" ref="V15:V28" si="9">+U15/2</f>
        <v>750</v>
      </c>
    </row>
    <row r="16" spans="2:22" x14ac:dyDescent="0.25">
      <c r="B16" s="327">
        <v>15</v>
      </c>
      <c r="C16" s="331" t="s">
        <v>635</v>
      </c>
      <c r="D16" s="329" t="s">
        <v>636</v>
      </c>
      <c r="E16" s="327" t="s">
        <v>37</v>
      </c>
      <c r="F16" s="330">
        <v>1500</v>
      </c>
      <c r="G16" s="330">
        <f t="shared" si="0"/>
        <v>750</v>
      </c>
      <c r="H16" s="327" t="s">
        <v>596</v>
      </c>
      <c r="I16" s="361"/>
      <c r="K16" s="87">
        <v>3</v>
      </c>
      <c r="L16" s="388" t="s">
        <v>468</v>
      </c>
      <c r="M16" s="389">
        <v>5</v>
      </c>
      <c r="N16" s="259">
        <v>4</v>
      </c>
      <c r="O16" s="259">
        <v>1</v>
      </c>
      <c r="P16" s="282">
        <v>9500</v>
      </c>
      <c r="Q16" s="390">
        <v>4750</v>
      </c>
      <c r="R16"/>
      <c r="S16" s="378">
        <f t="shared" si="6"/>
        <v>8000</v>
      </c>
      <c r="T16" s="378">
        <f t="shared" si="7"/>
        <v>1500</v>
      </c>
      <c r="U16" s="379">
        <f t="shared" si="8"/>
        <v>9500</v>
      </c>
      <c r="V16" s="379">
        <f t="shared" si="9"/>
        <v>4750</v>
      </c>
    </row>
    <row r="17" spans="2:22" x14ac:dyDescent="0.25">
      <c r="B17" s="327">
        <v>16</v>
      </c>
      <c r="C17" s="347" t="s">
        <v>637</v>
      </c>
      <c r="D17" s="348" t="s">
        <v>638</v>
      </c>
      <c r="E17" s="346" t="s">
        <v>37</v>
      </c>
      <c r="F17" s="349">
        <v>1500</v>
      </c>
      <c r="G17" s="349">
        <f t="shared" si="0"/>
        <v>750</v>
      </c>
      <c r="H17" s="346" t="s">
        <v>596</v>
      </c>
      <c r="I17" s="362">
        <f>SUM(G2:G17)</f>
        <v>12000</v>
      </c>
      <c r="K17" s="87">
        <v>4</v>
      </c>
      <c r="L17" s="388" t="s">
        <v>16</v>
      </c>
      <c r="M17" s="389">
        <v>5</v>
      </c>
      <c r="N17" s="259"/>
      <c r="O17" s="259">
        <v>5</v>
      </c>
      <c r="P17" s="282">
        <v>7500</v>
      </c>
      <c r="Q17" s="390">
        <v>3750</v>
      </c>
      <c r="R17"/>
      <c r="S17" s="378">
        <f t="shared" si="6"/>
        <v>0</v>
      </c>
      <c r="T17" s="378">
        <f t="shared" si="7"/>
        <v>7500</v>
      </c>
      <c r="U17" s="379">
        <f t="shared" si="8"/>
        <v>7500</v>
      </c>
      <c r="V17" s="379">
        <f t="shared" si="9"/>
        <v>3750</v>
      </c>
    </row>
    <row r="18" spans="2:22" x14ac:dyDescent="0.25">
      <c r="B18" s="354"/>
      <c r="C18" s="355"/>
      <c r="D18" s="356"/>
      <c r="E18" s="357"/>
      <c r="F18" s="358"/>
      <c r="G18" s="358"/>
      <c r="H18" s="359"/>
      <c r="I18" s="298"/>
      <c r="K18" s="87">
        <v>5</v>
      </c>
      <c r="L18" s="388" t="s">
        <v>36</v>
      </c>
      <c r="M18" s="389">
        <v>3</v>
      </c>
      <c r="N18" s="259">
        <v>1</v>
      </c>
      <c r="O18" s="259">
        <v>2</v>
      </c>
      <c r="P18" s="282">
        <v>5000</v>
      </c>
      <c r="Q18" s="390">
        <v>2500</v>
      </c>
      <c r="R18"/>
      <c r="S18" s="378">
        <f t="shared" si="6"/>
        <v>2000</v>
      </c>
      <c r="T18" s="378">
        <f t="shared" si="7"/>
        <v>3000</v>
      </c>
      <c r="U18" s="379">
        <f t="shared" si="8"/>
        <v>5000</v>
      </c>
      <c r="V18" s="379">
        <f t="shared" si="9"/>
        <v>2500</v>
      </c>
    </row>
    <row r="19" spans="2:22" x14ac:dyDescent="0.25">
      <c r="B19" s="350">
        <v>1</v>
      </c>
      <c r="C19" s="351" t="s">
        <v>643</v>
      </c>
      <c r="D19" s="352" t="s">
        <v>644</v>
      </c>
      <c r="E19" s="350" t="s">
        <v>290</v>
      </c>
      <c r="F19" s="353">
        <v>1500</v>
      </c>
      <c r="G19" s="353">
        <f>+F19*0.5</f>
        <v>750</v>
      </c>
      <c r="H19" s="350" t="s">
        <v>596</v>
      </c>
      <c r="I19" s="360"/>
      <c r="K19" s="87">
        <v>6</v>
      </c>
      <c r="L19" s="388" t="s">
        <v>35</v>
      </c>
      <c r="M19" s="389">
        <v>7</v>
      </c>
      <c r="N19" s="259">
        <v>1</v>
      </c>
      <c r="O19" s="259">
        <v>6</v>
      </c>
      <c r="P19" s="282">
        <v>11000</v>
      </c>
      <c r="Q19" s="390">
        <v>5500</v>
      </c>
      <c r="R19"/>
      <c r="S19" s="378">
        <f t="shared" si="6"/>
        <v>2000</v>
      </c>
      <c r="T19" s="378">
        <f t="shared" si="7"/>
        <v>9000</v>
      </c>
      <c r="U19" s="379">
        <f t="shared" si="8"/>
        <v>11000</v>
      </c>
      <c r="V19" s="379">
        <f t="shared" si="9"/>
        <v>5500</v>
      </c>
    </row>
    <row r="20" spans="2:22" x14ac:dyDescent="0.25">
      <c r="B20" s="327">
        <v>2</v>
      </c>
      <c r="C20" s="331" t="s">
        <v>645</v>
      </c>
      <c r="D20" s="332" t="s">
        <v>646</v>
      </c>
      <c r="E20" s="327" t="s">
        <v>290</v>
      </c>
      <c r="F20" s="330">
        <v>1500</v>
      </c>
      <c r="G20" s="330">
        <f>+F20*0.5</f>
        <v>750</v>
      </c>
      <c r="H20" s="327" t="s">
        <v>596</v>
      </c>
      <c r="I20" s="362">
        <f>SUM(G19:G20)</f>
        <v>1500</v>
      </c>
      <c r="K20" s="87">
        <v>7</v>
      </c>
      <c r="L20" s="388" t="s">
        <v>32</v>
      </c>
      <c r="M20" s="389">
        <v>4</v>
      </c>
      <c r="N20" s="259"/>
      <c r="O20" s="259">
        <v>4</v>
      </c>
      <c r="P20" s="282">
        <v>6000</v>
      </c>
      <c r="Q20" s="390">
        <v>3000</v>
      </c>
      <c r="R20"/>
      <c r="S20" s="378">
        <f t="shared" si="6"/>
        <v>0</v>
      </c>
      <c r="T20" s="378">
        <f t="shared" si="7"/>
        <v>6000</v>
      </c>
      <c r="U20" s="379">
        <f t="shared" si="8"/>
        <v>6000</v>
      </c>
      <c r="V20" s="379">
        <f t="shared" si="9"/>
        <v>3000</v>
      </c>
    </row>
    <row r="21" spans="2:22" x14ac:dyDescent="0.25">
      <c r="B21" s="354"/>
      <c r="C21" s="355"/>
      <c r="D21" s="356"/>
      <c r="E21" s="357"/>
      <c r="F21" s="358"/>
      <c r="G21" s="358"/>
      <c r="H21" s="359"/>
      <c r="I21" s="298"/>
      <c r="K21" s="87">
        <v>8</v>
      </c>
      <c r="L21" s="388" t="s">
        <v>313</v>
      </c>
      <c r="M21" s="389">
        <v>13</v>
      </c>
      <c r="N21" s="259"/>
      <c r="O21" s="259">
        <v>13</v>
      </c>
      <c r="P21" s="282">
        <v>19500</v>
      </c>
      <c r="Q21" s="390">
        <v>9750</v>
      </c>
      <c r="R21"/>
      <c r="S21" s="378">
        <f t="shared" si="6"/>
        <v>0</v>
      </c>
      <c r="T21" s="378">
        <f t="shared" si="7"/>
        <v>19500</v>
      </c>
      <c r="U21" s="379">
        <f t="shared" si="8"/>
        <v>19500</v>
      </c>
      <c r="V21" s="379">
        <f t="shared" si="9"/>
        <v>9750</v>
      </c>
    </row>
    <row r="22" spans="2:22" x14ac:dyDescent="0.25">
      <c r="B22" s="327">
        <v>1</v>
      </c>
      <c r="C22" s="331" t="s">
        <v>698</v>
      </c>
      <c r="D22" s="332" t="s">
        <v>699</v>
      </c>
      <c r="E22" s="327" t="s">
        <v>34</v>
      </c>
      <c r="F22" s="330">
        <v>1500</v>
      </c>
      <c r="G22" s="330">
        <f>+F22*0.5</f>
        <v>750</v>
      </c>
      <c r="H22" s="327" t="s">
        <v>596</v>
      </c>
      <c r="I22" s="360"/>
      <c r="K22" s="87">
        <v>9</v>
      </c>
      <c r="L22" s="388" t="s">
        <v>428</v>
      </c>
      <c r="M22" s="389">
        <v>2</v>
      </c>
      <c r="N22" s="259"/>
      <c r="O22" s="259">
        <v>2</v>
      </c>
      <c r="P22" s="282">
        <v>3000</v>
      </c>
      <c r="Q22" s="390">
        <v>1500</v>
      </c>
      <c r="R22"/>
      <c r="S22" s="378">
        <f t="shared" si="6"/>
        <v>0</v>
      </c>
      <c r="T22" s="378">
        <f t="shared" si="7"/>
        <v>3000</v>
      </c>
      <c r="U22" s="379">
        <f t="shared" si="8"/>
        <v>3000</v>
      </c>
      <c r="V22" s="379">
        <f t="shared" si="9"/>
        <v>1500</v>
      </c>
    </row>
    <row r="23" spans="2:22" x14ac:dyDescent="0.25">
      <c r="B23" s="327">
        <v>2</v>
      </c>
      <c r="C23" s="331" t="s">
        <v>708</v>
      </c>
      <c r="D23" s="332" t="s">
        <v>709</v>
      </c>
      <c r="E23" s="327" t="s">
        <v>34</v>
      </c>
      <c r="F23" s="330">
        <v>1500</v>
      </c>
      <c r="G23" s="330">
        <f t="shared" ref="G23:G28" si="10">+F23*0.5</f>
        <v>750</v>
      </c>
      <c r="H23" s="327" t="s">
        <v>596</v>
      </c>
      <c r="I23" s="361"/>
      <c r="K23" s="87">
        <v>10</v>
      </c>
      <c r="L23" s="388" t="s">
        <v>1029</v>
      </c>
      <c r="M23" s="389">
        <v>4</v>
      </c>
      <c r="N23" s="259"/>
      <c r="O23" s="259">
        <v>4</v>
      </c>
      <c r="P23" s="282">
        <v>6000</v>
      </c>
      <c r="Q23" s="390">
        <v>3000</v>
      </c>
      <c r="R23"/>
      <c r="S23" s="378">
        <f t="shared" si="6"/>
        <v>0</v>
      </c>
      <c r="T23" s="378">
        <f t="shared" si="7"/>
        <v>6000</v>
      </c>
      <c r="U23" s="379">
        <f t="shared" si="8"/>
        <v>6000</v>
      </c>
      <c r="V23" s="379">
        <f t="shared" si="9"/>
        <v>3000</v>
      </c>
    </row>
    <row r="24" spans="2:22" x14ac:dyDescent="0.25">
      <c r="B24" s="327">
        <v>3</v>
      </c>
      <c r="C24" s="331" t="s">
        <v>710</v>
      </c>
      <c r="D24" s="332" t="s">
        <v>711</v>
      </c>
      <c r="E24" s="327" t="s">
        <v>34</v>
      </c>
      <c r="F24" s="330">
        <v>1500</v>
      </c>
      <c r="G24" s="330">
        <f t="shared" si="10"/>
        <v>750</v>
      </c>
      <c r="H24" s="327" t="s">
        <v>596</v>
      </c>
      <c r="I24" s="361"/>
      <c r="K24" s="87">
        <v>11</v>
      </c>
      <c r="L24" s="388" t="s">
        <v>385</v>
      </c>
      <c r="M24" s="389">
        <v>5</v>
      </c>
      <c r="N24" s="259">
        <v>1</v>
      </c>
      <c r="O24" s="259">
        <v>4</v>
      </c>
      <c r="P24" s="282">
        <v>8000</v>
      </c>
      <c r="Q24" s="390">
        <v>4000</v>
      </c>
      <c r="R24"/>
      <c r="S24" s="378">
        <f t="shared" si="6"/>
        <v>2000</v>
      </c>
      <c r="T24" s="378">
        <f t="shared" si="7"/>
        <v>6000</v>
      </c>
      <c r="U24" s="379">
        <f t="shared" si="8"/>
        <v>8000</v>
      </c>
      <c r="V24" s="379">
        <f t="shared" si="9"/>
        <v>4000</v>
      </c>
    </row>
    <row r="25" spans="2:22" x14ac:dyDescent="0.25">
      <c r="B25" s="327">
        <v>4</v>
      </c>
      <c r="C25" s="331" t="s">
        <v>712</v>
      </c>
      <c r="D25" s="332" t="s">
        <v>713</v>
      </c>
      <c r="E25" s="327" t="s">
        <v>34</v>
      </c>
      <c r="F25" s="330">
        <v>1500</v>
      </c>
      <c r="G25" s="330">
        <f t="shared" si="10"/>
        <v>750</v>
      </c>
      <c r="H25" s="327" t="s">
        <v>596</v>
      </c>
      <c r="I25" s="361"/>
      <c r="K25" s="87">
        <v>12</v>
      </c>
      <c r="L25" s="388" t="s">
        <v>544</v>
      </c>
      <c r="M25" s="389">
        <v>3</v>
      </c>
      <c r="N25" s="259"/>
      <c r="O25" s="259">
        <v>3</v>
      </c>
      <c r="P25" s="282">
        <v>4500</v>
      </c>
      <c r="Q25" s="390">
        <v>2250</v>
      </c>
      <c r="R25"/>
      <c r="S25" s="378">
        <f t="shared" si="6"/>
        <v>0</v>
      </c>
      <c r="T25" s="378">
        <f t="shared" si="7"/>
        <v>4500</v>
      </c>
      <c r="U25" s="379">
        <f t="shared" si="8"/>
        <v>4500</v>
      </c>
      <c r="V25" s="379">
        <f t="shared" si="9"/>
        <v>2250</v>
      </c>
    </row>
    <row r="26" spans="2:22" x14ac:dyDescent="0.25">
      <c r="B26" s="327">
        <v>5</v>
      </c>
      <c r="C26" s="331" t="s">
        <v>714</v>
      </c>
      <c r="D26" s="332" t="s">
        <v>715</v>
      </c>
      <c r="E26" s="327" t="s">
        <v>34</v>
      </c>
      <c r="F26" s="330">
        <v>1500</v>
      </c>
      <c r="G26" s="330">
        <f t="shared" si="10"/>
        <v>750</v>
      </c>
      <c r="H26" s="327" t="s">
        <v>596</v>
      </c>
      <c r="I26" s="361"/>
      <c r="K26" s="87">
        <v>13</v>
      </c>
      <c r="L26" s="388" t="s">
        <v>1086</v>
      </c>
      <c r="M26" s="389">
        <v>3</v>
      </c>
      <c r="N26" s="259"/>
      <c r="O26" s="259">
        <v>3</v>
      </c>
      <c r="P26" s="282">
        <v>4500</v>
      </c>
      <c r="Q26" s="390">
        <v>2250</v>
      </c>
      <c r="R26"/>
      <c r="S26" s="378">
        <f t="shared" si="6"/>
        <v>0</v>
      </c>
      <c r="T26" s="378">
        <f t="shared" si="7"/>
        <v>4500</v>
      </c>
      <c r="U26" s="379">
        <f t="shared" si="8"/>
        <v>4500</v>
      </c>
      <c r="V26" s="379">
        <f t="shared" si="9"/>
        <v>2250</v>
      </c>
    </row>
    <row r="27" spans="2:22" x14ac:dyDescent="0.25">
      <c r="B27" s="327">
        <v>6</v>
      </c>
      <c r="C27" s="331" t="s">
        <v>716</v>
      </c>
      <c r="D27" s="332" t="s">
        <v>717</v>
      </c>
      <c r="E27" s="327" t="s">
        <v>34</v>
      </c>
      <c r="F27" s="330">
        <v>1500</v>
      </c>
      <c r="G27" s="330">
        <f t="shared" si="10"/>
        <v>750</v>
      </c>
      <c r="H27" s="327" t="s">
        <v>596</v>
      </c>
      <c r="I27" s="361"/>
      <c r="K27" s="87">
        <v>14</v>
      </c>
      <c r="L27" s="388" t="s">
        <v>339</v>
      </c>
      <c r="M27" s="389">
        <v>5</v>
      </c>
      <c r="N27" s="259">
        <v>1</v>
      </c>
      <c r="O27" s="259">
        <v>4</v>
      </c>
      <c r="P27" s="282">
        <v>8000</v>
      </c>
      <c r="Q27" s="390">
        <v>4000</v>
      </c>
      <c r="R27"/>
      <c r="S27" s="378">
        <f t="shared" si="6"/>
        <v>2000</v>
      </c>
      <c r="T27" s="378">
        <f t="shared" si="7"/>
        <v>6000</v>
      </c>
      <c r="U27" s="379">
        <f t="shared" si="8"/>
        <v>8000</v>
      </c>
      <c r="V27" s="379">
        <f t="shared" si="9"/>
        <v>4000</v>
      </c>
    </row>
    <row r="28" spans="2:22" ht="15.75" thickBot="1" x14ac:dyDescent="0.3">
      <c r="B28" s="327">
        <v>7</v>
      </c>
      <c r="C28" s="331" t="s">
        <v>718</v>
      </c>
      <c r="D28" s="332" t="s">
        <v>719</v>
      </c>
      <c r="E28" s="327" t="s">
        <v>34</v>
      </c>
      <c r="F28" s="330">
        <v>1500</v>
      </c>
      <c r="G28" s="330">
        <f t="shared" si="10"/>
        <v>750</v>
      </c>
      <c r="H28" s="327" t="s">
        <v>596</v>
      </c>
      <c r="I28" s="362">
        <f>SUM(G22:G28)</f>
        <v>5250</v>
      </c>
      <c r="K28" s="87">
        <v>15</v>
      </c>
      <c r="L28" s="399" t="s">
        <v>1117</v>
      </c>
      <c r="M28" s="400">
        <v>1</v>
      </c>
      <c r="N28" s="401"/>
      <c r="O28" s="401">
        <v>1</v>
      </c>
      <c r="P28" s="402">
        <v>1500</v>
      </c>
      <c r="Q28" s="403">
        <v>750</v>
      </c>
      <c r="R28"/>
      <c r="S28" s="378">
        <f t="shared" si="6"/>
        <v>0</v>
      </c>
      <c r="T28" s="378">
        <f t="shared" si="7"/>
        <v>1500</v>
      </c>
      <c r="U28" s="379">
        <f t="shared" si="8"/>
        <v>1500</v>
      </c>
      <c r="V28" s="379">
        <f t="shared" si="9"/>
        <v>750</v>
      </c>
    </row>
    <row r="29" spans="2:22" ht="15.75" thickBot="1" x14ac:dyDescent="0.3">
      <c r="B29" s="354"/>
      <c r="C29" s="355"/>
      <c r="D29" s="356"/>
      <c r="E29" s="357"/>
      <c r="F29" s="358"/>
      <c r="G29" s="358"/>
      <c r="H29" s="359"/>
      <c r="I29" s="298"/>
      <c r="K29" s="47"/>
      <c r="L29" s="404" t="s">
        <v>1127</v>
      </c>
      <c r="M29" s="395">
        <v>62</v>
      </c>
      <c r="N29" s="396">
        <v>8</v>
      </c>
      <c r="O29" s="396">
        <v>54</v>
      </c>
      <c r="P29" s="397">
        <v>97000</v>
      </c>
      <c r="Q29" s="398">
        <v>48500</v>
      </c>
      <c r="R29"/>
      <c r="S29" s="181">
        <f>SUM(S14:S28)</f>
        <v>16000</v>
      </c>
      <c r="T29" s="181">
        <f t="shared" ref="T29:V29" si="11">SUM(T14:T28)</f>
        <v>81000</v>
      </c>
      <c r="U29" s="181">
        <f t="shared" si="11"/>
        <v>97000</v>
      </c>
      <c r="V29" s="181">
        <f t="shared" si="11"/>
        <v>48500</v>
      </c>
    </row>
    <row r="30" spans="2:22" x14ac:dyDescent="0.25">
      <c r="B30" s="327">
        <v>1</v>
      </c>
      <c r="C30" s="331" t="s">
        <v>651</v>
      </c>
      <c r="D30" s="332" t="s">
        <v>652</v>
      </c>
      <c r="E30" s="327" t="s">
        <v>470</v>
      </c>
      <c r="F30" s="330">
        <v>1500</v>
      </c>
      <c r="G30" s="330">
        <f>+F30*0.5</f>
        <v>750</v>
      </c>
      <c r="H30" s="327" t="s">
        <v>596</v>
      </c>
      <c r="I30" s="363">
        <f>SUM(G30)</f>
        <v>750</v>
      </c>
      <c r="K30"/>
      <c r="L30"/>
      <c r="M30"/>
      <c r="N30"/>
      <c r="O30"/>
      <c r="P30"/>
      <c r="Q30"/>
      <c r="R30"/>
      <c r="S30"/>
      <c r="T30"/>
      <c r="U30"/>
      <c r="V30"/>
    </row>
    <row r="31" spans="2:22" ht="15.75" thickBot="1" x14ac:dyDescent="0.3">
      <c r="B31" s="354"/>
      <c r="C31" s="355"/>
      <c r="D31" s="356"/>
      <c r="E31" s="357"/>
      <c r="F31" s="358"/>
      <c r="G31" s="358"/>
      <c r="H31" s="359"/>
      <c r="I31" s="298"/>
      <c r="K31"/>
      <c r="L31"/>
      <c r="M31"/>
      <c r="N31"/>
      <c r="O31"/>
      <c r="P31"/>
      <c r="Q31"/>
      <c r="R31"/>
      <c r="S31"/>
      <c r="T31"/>
      <c r="U31"/>
      <c r="V31"/>
    </row>
    <row r="32" spans="2:22" ht="15.75" thickBot="1" x14ac:dyDescent="0.3">
      <c r="B32" s="327">
        <v>1</v>
      </c>
      <c r="C32" s="331" t="s">
        <v>653</v>
      </c>
      <c r="D32" s="332" t="s">
        <v>1191</v>
      </c>
      <c r="E32" s="327" t="s">
        <v>289</v>
      </c>
      <c r="F32" s="330">
        <v>1500</v>
      </c>
      <c r="G32" s="330">
        <f>+F32*0.5</f>
        <v>750</v>
      </c>
      <c r="H32" s="327" t="s">
        <v>596</v>
      </c>
      <c r="I32" s="360"/>
      <c r="K32"/>
      <c r="L32" s="82" t="s">
        <v>1187</v>
      </c>
      <c r="M32" s="368" t="s">
        <v>1139</v>
      </c>
      <c r="N32" s="369" t="s">
        <v>524</v>
      </c>
      <c r="O32" s="369" t="s">
        <v>1188</v>
      </c>
      <c r="P32" s="369" t="s">
        <v>520</v>
      </c>
      <c r="Q32" s="369" t="s">
        <v>1193</v>
      </c>
      <c r="R32"/>
      <c r="S32" s="368" t="s">
        <v>524</v>
      </c>
      <c r="T32" s="369" t="s">
        <v>1188</v>
      </c>
      <c r="U32" s="369" t="s">
        <v>520</v>
      </c>
      <c r="V32" s="369" t="s">
        <v>1193</v>
      </c>
    </row>
    <row r="33" spans="2:22" x14ac:dyDescent="0.25">
      <c r="B33" s="327">
        <v>2</v>
      </c>
      <c r="C33" s="331" t="s">
        <v>1120</v>
      </c>
      <c r="D33" s="332" t="s">
        <v>1121</v>
      </c>
      <c r="E33" s="327" t="s">
        <v>289</v>
      </c>
      <c r="F33" s="330">
        <v>1500</v>
      </c>
      <c r="G33" s="330">
        <f>+F33*0.5</f>
        <v>750</v>
      </c>
      <c r="H33" s="327" t="s">
        <v>596</v>
      </c>
      <c r="I33" s="362">
        <f>SUM(G32:G33)</f>
        <v>1500</v>
      </c>
      <c r="K33" s="87">
        <v>1</v>
      </c>
      <c r="L33" s="406" t="s">
        <v>552</v>
      </c>
      <c r="M33" s="389">
        <v>8</v>
      </c>
      <c r="N33" s="259"/>
      <c r="O33" s="259">
        <v>8</v>
      </c>
      <c r="P33" s="282">
        <v>12000</v>
      </c>
      <c r="Q33" s="390">
        <v>6000</v>
      </c>
      <c r="R33"/>
      <c r="S33" s="378">
        <f>+N33*2000</f>
        <v>0</v>
      </c>
      <c r="T33" s="378">
        <f>+O33*1500</f>
        <v>12000</v>
      </c>
      <c r="U33" s="379">
        <f>+S33+T33</f>
        <v>12000</v>
      </c>
      <c r="V33" s="379">
        <f>+U33/2</f>
        <v>6000</v>
      </c>
    </row>
    <row r="34" spans="2:22" x14ac:dyDescent="0.25">
      <c r="B34" s="354"/>
      <c r="C34" s="355"/>
      <c r="D34" s="356"/>
      <c r="E34" s="357"/>
      <c r="F34" s="358"/>
      <c r="G34" s="358"/>
      <c r="H34" s="359"/>
      <c r="I34" s="298"/>
      <c r="K34" s="87">
        <v>2</v>
      </c>
      <c r="L34" s="388" t="s">
        <v>19</v>
      </c>
      <c r="M34" s="389">
        <v>3</v>
      </c>
      <c r="N34" s="259"/>
      <c r="O34" s="259">
        <v>3</v>
      </c>
      <c r="P34" s="282">
        <v>4500</v>
      </c>
      <c r="Q34" s="390">
        <v>2250</v>
      </c>
      <c r="R34"/>
      <c r="S34" s="378">
        <f t="shared" ref="S34:S40" si="12">+N34*2000</f>
        <v>0</v>
      </c>
      <c r="T34" s="378">
        <f t="shared" ref="T34:T40" si="13">+O34*1500</f>
        <v>4500</v>
      </c>
      <c r="U34" s="379">
        <f t="shared" ref="U34:U40" si="14">+S34+T34</f>
        <v>4500</v>
      </c>
      <c r="V34" s="379">
        <f t="shared" ref="V34:V40" si="15">+U34/2</f>
        <v>2250</v>
      </c>
    </row>
    <row r="35" spans="2:22" x14ac:dyDescent="0.25">
      <c r="B35" s="327">
        <v>1</v>
      </c>
      <c r="C35" s="331" t="s">
        <v>851</v>
      </c>
      <c r="D35" s="332" t="s">
        <v>852</v>
      </c>
      <c r="E35" s="327" t="s">
        <v>469</v>
      </c>
      <c r="F35" s="333">
        <v>1500</v>
      </c>
      <c r="G35" s="330">
        <f>+F35*0.5</f>
        <v>750</v>
      </c>
      <c r="H35" s="334" t="s">
        <v>569</v>
      </c>
      <c r="I35" s="363">
        <f>+G35</f>
        <v>750</v>
      </c>
      <c r="K35" s="87">
        <v>3</v>
      </c>
      <c r="L35" s="388" t="s">
        <v>491</v>
      </c>
      <c r="M35" s="389">
        <v>2</v>
      </c>
      <c r="N35" s="259">
        <v>1</v>
      </c>
      <c r="O35" s="259">
        <v>1</v>
      </c>
      <c r="P35" s="282">
        <v>3500</v>
      </c>
      <c r="Q35" s="390">
        <v>1750</v>
      </c>
      <c r="R35"/>
      <c r="S35" s="378">
        <f t="shared" si="12"/>
        <v>2000</v>
      </c>
      <c r="T35" s="378">
        <f t="shared" si="13"/>
        <v>1500</v>
      </c>
      <c r="U35" s="379">
        <f t="shared" si="14"/>
        <v>3500</v>
      </c>
      <c r="V35" s="379">
        <f t="shared" si="15"/>
        <v>1750</v>
      </c>
    </row>
    <row r="36" spans="2:22" x14ac:dyDescent="0.25">
      <c r="B36" s="354"/>
      <c r="C36" s="355"/>
      <c r="D36" s="356"/>
      <c r="E36" s="357"/>
      <c r="F36" s="358"/>
      <c r="G36" s="358"/>
      <c r="H36" s="359"/>
      <c r="I36" s="298"/>
      <c r="K36" s="87">
        <v>4</v>
      </c>
      <c r="L36" s="388" t="s">
        <v>296</v>
      </c>
      <c r="M36" s="389">
        <v>3</v>
      </c>
      <c r="N36" s="259"/>
      <c r="O36" s="259">
        <v>3</v>
      </c>
      <c r="P36" s="282">
        <v>4500</v>
      </c>
      <c r="Q36" s="390">
        <v>2250</v>
      </c>
      <c r="R36"/>
      <c r="S36" s="378">
        <f t="shared" si="12"/>
        <v>0</v>
      </c>
      <c r="T36" s="378">
        <f t="shared" si="13"/>
        <v>4500</v>
      </c>
      <c r="U36" s="379">
        <f t="shared" si="14"/>
        <v>4500</v>
      </c>
      <c r="V36" s="379">
        <f t="shared" si="15"/>
        <v>2250</v>
      </c>
    </row>
    <row r="37" spans="2:22" x14ac:dyDescent="0.25">
      <c r="B37" s="327">
        <v>1</v>
      </c>
      <c r="C37" s="331" t="s">
        <v>857</v>
      </c>
      <c r="D37" s="332" t="s">
        <v>858</v>
      </c>
      <c r="E37" s="327" t="s">
        <v>120</v>
      </c>
      <c r="F37" s="333">
        <v>1500</v>
      </c>
      <c r="G37" s="330">
        <f>+F37*0.5</f>
        <v>750</v>
      </c>
      <c r="H37" s="334" t="s">
        <v>569</v>
      </c>
      <c r="I37" s="363">
        <f>+G37</f>
        <v>750</v>
      </c>
      <c r="K37" s="87">
        <v>5</v>
      </c>
      <c r="L37" s="131" t="s">
        <v>390</v>
      </c>
      <c r="M37" s="389">
        <v>10</v>
      </c>
      <c r="N37" s="259"/>
      <c r="O37" s="259">
        <v>10</v>
      </c>
      <c r="P37" s="282">
        <v>15000</v>
      </c>
      <c r="Q37" s="390">
        <v>7500</v>
      </c>
      <c r="R37"/>
      <c r="S37" s="378">
        <f t="shared" si="12"/>
        <v>0</v>
      </c>
      <c r="T37" s="378">
        <f t="shared" si="13"/>
        <v>15000</v>
      </c>
      <c r="U37" s="379">
        <f t="shared" si="14"/>
        <v>15000</v>
      </c>
      <c r="V37" s="379">
        <f t="shared" si="15"/>
        <v>7500</v>
      </c>
    </row>
    <row r="38" spans="2:22" x14ac:dyDescent="0.25">
      <c r="B38" s="354"/>
      <c r="C38" s="355"/>
      <c r="D38" s="356"/>
      <c r="E38" s="357"/>
      <c r="F38" s="358"/>
      <c r="G38" s="358"/>
      <c r="H38" s="359"/>
      <c r="I38" s="298"/>
      <c r="K38" s="87">
        <v>6</v>
      </c>
      <c r="L38" s="388" t="s">
        <v>510</v>
      </c>
      <c r="M38" s="389">
        <v>1</v>
      </c>
      <c r="N38" s="259"/>
      <c r="O38" s="259">
        <v>1</v>
      </c>
      <c r="P38" s="282">
        <v>1500</v>
      </c>
      <c r="Q38" s="390">
        <v>750</v>
      </c>
      <c r="R38"/>
      <c r="S38" s="378">
        <f t="shared" si="12"/>
        <v>0</v>
      </c>
      <c r="T38" s="378">
        <f t="shared" si="13"/>
        <v>1500</v>
      </c>
      <c r="U38" s="379">
        <f t="shared" si="14"/>
        <v>1500</v>
      </c>
      <c r="V38" s="379">
        <f t="shared" si="15"/>
        <v>750</v>
      </c>
    </row>
    <row r="39" spans="2:22" x14ac:dyDescent="0.25">
      <c r="B39" s="327">
        <v>1</v>
      </c>
      <c r="C39" s="331" t="s">
        <v>885</v>
      </c>
      <c r="D39" s="332" t="s">
        <v>886</v>
      </c>
      <c r="E39" s="327" t="s">
        <v>468</v>
      </c>
      <c r="F39" s="330">
        <v>2000</v>
      </c>
      <c r="G39" s="330">
        <f>+F39*0.5</f>
        <v>1000</v>
      </c>
      <c r="H39" s="334" t="s">
        <v>569</v>
      </c>
      <c r="I39" s="360"/>
      <c r="K39" s="87">
        <v>7</v>
      </c>
      <c r="L39" s="388" t="s">
        <v>461</v>
      </c>
      <c r="M39" s="389">
        <v>4</v>
      </c>
      <c r="N39" s="259">
        <v>1</v>
      </c>
      <c r="O39" s="259">
        <v>3</v>
      </c>
      <c r="P39" s="282">
        <v>6500</v>
      </c>
      <c r="Q39" s="390">
        <v>3250</v>
      </c>
      <c r="R39"/>
      <c r="S39" s="378">
        <f t="shared" si="12"/>
        <v>2000</v>
      </c>
      <c r="T39" s="378">
        <f t="shared" si="13"/>
        <v>4500</v>
      </c>
      <c r="U39" s="379">
        <f t="shared" si="14"/>
        <v>6500</v>
      </c>
      <c r="V39" s="379">
        <f t="shared" si="15"/>
        <v>3250</v>
      </c>
    </row>
    <row r="40" spans="2:22" ht="15.75" thickBot="1" x14ac:dyDescent="0.3">
      <c r="B40" s="327">
        <v>2</v>
      </c>
      <c r="C40" s="331" t="s">
        <v>887</v>
      </c>
      <c r="D40" s="332" t="s">
        <v>888</v>
      </c>
      <c r="E40" s="327" t="s">
        <v>468</v>
      </c>
      <c r="F40" s="330">
        <v>2000</v>
      </c>
      <c r="G40" s="330">
        <f>+F40*0.5</f>
        <v>1000</v>
      </c>
      <c r="H40" s="334" t="s">
        <v>569</v>
      </c>
      <c r="I40" s="361"/>
      <c r="K40" s="87">
        <v>8</v>
      </c>
      <c r="L40" s="407" t="s">
        <v>376</v>
      </c>
      <c r="M40" s="400">
        <v>3</v>
      </c>
      <c r="N40" s="401"/>
      <c r="O40" s="401">
        <v>3</v>
      </c>
      <c r="P40" s="402">
        <v>4500</v>
      </c>
      <c r="Q40" s="403">
        <v>2250</v>
      </c>
      <c r="R40"/>
      <c r="S40" s="378">
        <f t="shared" si="12"/>
        <v>0</v>
      </c>
      <c r="T40" s="378">
        <f t="shared" si="13"/>
        <v>4500</v>
      </c>
      <c r="U40" s="379">
        <f t="shared" si="14"/>
        <v>4500</v>
      </c>
      <c r="V40" s="379">
        <f t="shared" si="15"/>
        <v>2250</v>
      </c>
    </row>
    <row r="41" spans="2:22" ht="15.75" thickBot="1" x14ac:dyDescent="0.3">
      <c r="B41" s="327">
        <v>3</v>
      </c>
      <c r="C41" s="331" t="s">
        <v>889</v>
      </c>
      <c r="D41" s="332" t="s">
        <v>890</v>
      </c>
      <c r="E41" s="327" t="s">
        <v>468</v>
      </c>
      <c r="F41" s="330">
        <v>2000</v>
      </c>
      <c r="G41" s="330">
        <f>+F41*0.5</f>
        <v>1000</v>
      </c>
      <c r="H41" s="334" t="s">
        <v>569</v>
      </c>
      <c r="I41" s="361"/>
      <c r="K41" s="47"/>
      <c r="L41" s="404" t="s">
        <v>1127</v>
      </c>
      <c r="M41" s="395">
        <v>34</v>
      </c>
      <c r="N41" s="396">
        <v>2</v>
      </c>
      <c r="O41" s="396">
        <v>32</v>
      </c>
      <c r="P41" s="397">
        <v>52000</v>
      </c>
      <c r="Q41" s="398">
        <v>26000</v>
      </c>
      <c r="R41"/>
      <c r="S41" s="181">
        <f>SUM(S33:S40)</f>
        <v>4000</v>
      </c>
      <c r="T41" s="181">
        <f t="shared" ref="T41:V41" si="16">SUM(T33:T40)</f>
        <v>48000</v>
      </c>
      <c r="U41" s="181">
        <f t="shared" si="16"/>
        <v>52000</v>
      </c>
      <c r="V41" s="181">
        <f t="shared" si="16"/>
        <v>26000</v>
      </c>
    </row>
    <row r="42" spans="2:22" x14ac:dyDescent="0.25">
      <c r="B42" s="327">
        <v>4</v>
      </c>
      <c r="C42" s="331" t="s">
        <v>891</v>
      </c>
      <c r="D42" s="332" t="s">
        <v>892</v>
      </c>
      <c r="E42" s="327" t="s">
        <v>468</v>
      </c>
      <c r="F42" s="330">
        <v>2000</v>
      </c>
      <c r="G42" s="330">
        <f>+F42*0.5</f>
        <v>1000</v>
      </c>
      <c r="H42" s="334" t="s">
        <v>569</v>
      </c>
      <c r="I42" s="361"/>
    </row>
    <row r="43" spans="2:22" x14ac:dyDescent="0.25">
      <c r="B43" s="327">
        <v>5</v>
      </c>
      <c r="C43" s="331" t="s">
        <v>893</v>
      </c>
      <c r="D43" s="332" t="s">
        <v>894</v>
      </c>
      <c r="E43" s="327" t="s">
        <v>468</v>
      </c>
      <c r="F43" s="333">
        <v>1500</v>
      </c>
      <c r="G43" s="330">
        <f>+F43*0.5</f>
        <v>750</v>
      </c>
      <c r="H43" s="334" t="s">
        <v>569</v>
      </c>
      <c r="I43" s="362">
        <f>SUM(G39:G43)</f>
        <v>4750</v>
      </c>
    </row>
    <row r="44" spans="2:22" x14ac:dyDescent="0.25">
      <c r="B44" s="354"/>
      <c r="C44" s="355"/>
      <c r="D44" s="356"/>
      <c r="E44" s="357"/>
      <c r="F44" s="358"/>
      <c r="G44" s="358"/>
      <c r="H44" s="359"/>
      <c r="I44" s="298"/>
    </row>
    <row r="45" spans="2:22" x14ac:dyDescent="0.25">
      <c r="B45" s="327">
        <v>1</v>
      </c>
      <c r="C45" s="331" t="s">
        <v>923</v>
      </c>
      <c r="D45" s="332" t="s">
        <v>924</v>
      </c>
      <c r="E45" s="327" t="s">
        <v>16</v>
      </c>
      <c r="F45" s="333">
        <v>1500</v>
      </c>
      <c r="G45" s="330">
        <f>+F45*0.5</f>
        <v>750</v>
      </c>
      <c r="H45" s="334" t="s">
        <v>569</v>
      </c>
      <c r="I45" s="360"/>
    </row>
    <row r="46" spans="2:22" x14ac:dyDescent="0.25">
      <c r="B46" s="327">
        <v>2</v>
      </c>
      <c r="C46" s="331" t="s">
        <v>925</v>
      </c>
      <c r="D46" s="332" t="s">
        <v>926</v>
      </c>
      <c r="E46" s="327" t="s">
        <v>16</v>
      </c>
      <c r="F46" s="333">
        <v>1500</v>
      </c>
      <c r="G46" s="330">
        <f>+F46*0.5</f>
        <v>750</v>
      </c>
      <c r="H46" s="334" t="s">
        <v>569</v>
      </c>
      <c r="I46" s="361"/>
    </row>
    <row r="47" spans="2:22" x14ac:dyDescent="0.25">
      <c r="B47" s="327">
        <v>3</v>
      </c>
      <c r="C47" s="331" t="s">
        <v>927</v>
      </c>
      <c r="D47" s="332" t="s">
        <v>928</v>
      </c>
      <c r="E47" s="327" t="s">
        <v>16</v>
      </c>
      <c r="F47" s="333">
        <v>1500</v>
      </c>
      <c r="G47" s="330">
        <f>+F47*0.5</f>
        <v>750</v>
      </c>
      <c r="H47" s="334" t="s">
        <v>569</v>
      </c>
      <c r="I47" s="361"/>
    </row>
    <row r="48" spans="2:22" x14ac:dyDescent="0.25">
      <c r="B48" s="327">
        <v>4</v>
      </c>
      <c r="C48" s="331" t="s">
        <v>929</v>
      </c>
      <c r="D48" s="332" t="s">
        <v>930</v>
      </c>
      <c r="E48" s="327" t="s">
        <v>16</v>
      </c>
      <c r="F48" s="333">
        <v>1500</v>
      </c>
      <c r="G48" s="330">
        <f>+F48*0.5</f>
        <v>750</v>
      </c>
      <c r="H48" s="334" t="s">
        <v>569</v>
      </c>
      <c r="I48" s="361"/>
    </row>
    <row r="49" spans="2:9" x14ac:dyDescent="0.25">
      <c r="B49" s="327">
        <v>5</v>
      </c>
      <c r="C49" s="331" t="s">
        <v>931</v>
      </c>
      <c r="D49" s="332" t="s">
        <v>932</v>
      </c>
      <c r="E49" s="327" t="s">
        <v>16</v>
      </c>
      <c r="F49" s="333">
        <v>1500</v>
      </c>
      <c r="G49" s="330">
        <f>+F49*0.5</f>
        <v>750</v>
      </c>
      <c r="H49" s="334" t="s">
        <v>569</v>
      </c>
      <c r="I49" s="362">
        <f>SUM(G45:G49)</f>
        <v>3750</v>
      </c>
    </row>
    <row r="50" spans="2:9" x14ac:dyDescent="0.25">
      <c r="B50" s="354"/>
      <c r="C50" s="355"/>
      <c r="D50" s="356"/>
      <c r="E50" s="357"/>
      <c r="F50" s="358"/>
      <c r="G50" s="358"/>
      <c r="H50" s="359"/>
      <c r="I50" s="298"/>
    </row>
    <row r="51" spans="2:9" x14ac:dyDescent="0.25">
      <c r="B51" s="327">
        <v>1</v>
      </c>
      <c r="C51" s="331" t="s">
        <v>937</v>
      </c>
      <c r="D51" s="332" t="s">
        <v>938</v>
      </c>
      <c r="E51" s="327" t="s">
        <v>36</v>
      </c>
      <c r="F51" s="333">
        <v>2000</v>
      </c>
      <c r="G51" s="330">
        <f>+F51*0.5</f>
        <v>1000</v>
      </c>
      <c r="H51" s="334" t="s">
        <v>569</v>
      </c>
      <c r="I51" s="360"/>
    </row>
    <row r="52" spans="2:9" x14ac:dyDescent="0.25">
      <c r="B52" s="327">
        <v>2</v>
      </c>
      <c r="C52" s="331" t="s">
        <v>939</v>
      </c>
      <c r="D52" s="332" t="s">
        <v>940</v>
      </c>
      <c r="E52" s="327" t="s">
        <v>36</v>
      </c>
      <c r="F52" s="333">
        <v>1500</v>
      </c>
      <c r="G52" s="330">
        <f>+F52*0.5</f>
        <v>750</v>
      </c>
      <c r="H52" s="334" t="s">
        <v>569</v>
      </c>
      <c r="I52" s="361"/>
    </row>
    <row r="53" spans="2:9" x14ac:dyDescent="0.25">
      <c r="B53" s="327">
        <v>3</v>
      </c>
      <c r="C53" s="331" t="s">
        <v>941</v>
      </c>
      <c r="D53" s="332" t="s">
        <v>942</v>
      </c>
      <c r="E53" s="327" t="s">
        <v>36</v>
      </c>
      <c r="F53" s="333">
        <v>1500</v>
      </c>
      <c r="G53" s="330">
        <f>+F53*0.5</f>
        <v>750</v>
      </c>
      <c r="H53" s="334" t="s">
        <v>569</v>
      </c>
      <c r="I53" s="362">
        <f>SUM(G51:G53)</f>
        <v>2500</v>
      </c>
    </row>
    <row r="54" spans="2:9" x14ac:dyDescent="0.25">
      <c r="B54" s="354"/>
      <c r="C54" s="355"/>
      <c r="D54" s="356"/>
      <c r="E54" s="357"/>
      <c r="F54" s="358"/>
      <c r="G54" s="358"/>
      <c r="H54" s="359"/>
      <c r="I54" s="298"/>
    </row>
    <row r="55" spans="2:9" x14ac:dyDescent="0.25">
      <c r="B55" s="327">
        <v>1</v>
      </c>
      <c r="C55" s="331" t="s">
        <v>580</v>
      </c>
      <c r="D55" s="332" t="s">
        <v>581</v>
      </c>
      <c r="E55" s="327" t="s">
        <v>35</v>
      </c>
      <c r="F55" s="330">
        <v>2000</v>
      </c>
      <c r="G55" s="330">
        <f t="shared" ref="G55:G61" si="17">+F55*0.5</f>
        <v>1000</v>
      </c>
      <c r="H55" s="334" t="s">
        <v>569</v>
      </c>
      <c r="I55" s="360"/>
    </row>
    <row r="56" spans="2:9" x14ac:dyDescent="0.25">
      <c r="B56" s="327">
        <v>2</v>
      </c>
      <c r="C56" s="331" t="s">
        <v>582</v>
      </c>
      <c r="D56" s="332" t="s">
        <v>583</v>
      </c>
      <c r="E56" s="327" t="s">
        <v>35</v>
      </c>
      <c r="F56" s="330">
        <v>1500</v>
      </c>
      <c r="G56" s="330">
        <f t="shared" si="17"/>
        <v>750</v>
      </c>
      <c r="H56" s="334" t="s">
        <v>569</v>
      </c>
      <c r="I56" s="361"/>
    </row>
    <row r="57" spans="2:9" x14ac:dyDescent="0.25">
      <c r="B57" s="327">
        <v>3</v>
      </c>
      <c r="C57" s="331" t="s">
        <v>584</v>
      </c>
      <c r="D57" s="332" t="s">
        <v>585</v>
      </c>
      <c r="E57" s="327" t="s">
        <v>35</v>
      </c>
      <c r="F57" s="330">
        <v>1500</v>
      </c>
      <c r="G57" s="330">
        <f t="shared" si="17"/>
        <v>750</v>
      </c>
      <c r="H57" s="334" t="s">
        <v>569</v>
      </c>
      <c r="I57" s="361"/>
    </row>
    <row r="58" spans="2:9" x14ac:dyDescent="0.25">
      <c r="B58" s="327">
        <v>4</v>
      </c>
      <c r="C58" s="331" t="s">
        <v>586</v>
      </c>
      <c r="D58" s="332" t="s">
        <v>587</v>
      </c>
      <c r="E58" s="327" t="s">
        <v>35</v>
      </c>
      <c r="F58" s="330">
        <v>1500</v>
      </c>
      <c r="G58" s="330">
        <f t="shared" si="17"/>
        <v>750</v>
      </c>
      <c r="H58" s="334" t="s">
        <v>569</v>
      </c>
      <c r="I58" s="361"/>
    </row>
    <row r="59" spans="2:9" x14ac:dyDescent="0.25">
      <c r="B59" s="327">
        <v>5</v>
      </c>
      <c r="C59" s="331" t="s">
        <v>588</v>
      </c>
      <c r="D59" s="332" t="s">
        <v>589</v>
      </c>
      <c r="E59" s="327" t="s">
        <v>35</v>
      </c>
      <c r="F59" s="330">
        <v>1500</v>
      </c>
      <c r="G59" s="330">
        <f t="shared" si="17"/>
        <v>750</v>
      </c>
      <c r="H59" s="334" t="s">
        <v>569</v>
      </c>
      <c r="I59" s="361"/>
    </row>
    <row r="60" spans="2:9" x14ac:dyDescent="0.25">
      <c r="B60" s="327">
        <v>6</v>
      </c>
      <c r="C60" s="331" t="s">
        <v>590</v>
      </c>
      <c r="D60" s="332" t="s">
        <v>591</v>
      </c>
      <c r="E60" s="327" t="s">
        <v>35</v>
      </c>
      <c r="F60" s="330">
        <v>1500</v>
      </c>
      <c r="G60" s="330">
        <f t="shared" si="17"/>
        <v>750</v>
      </c>
      <c r="H60" s="334" t="s">
        <v>569</v>
      </c>
      <c r="I60" s="361"/>
    </row>
    <row r="61" spans="2:9" x14ac:dyDescent="0.25">
      <c r="B61" s="327">
        <v>7</v>
      </c>
      <c r="C61" s="331" t="s">
        <v>592</v>
      </c>
      <c r="D61" s="332" t="s">
        <v>593</v>
      </c>
      <c r="E61" s="327" t="s">
        <v>35</v>
      </c>
      <c r="F61" s="330">
        <v>1500</v>
      </c>
      <c r="G61" s="330">
        <f t="shared" si="17"/>
        <v>750</v>
      </c>
      <c r="H61" s="334" t="s">
        <v>569</v>
      </c>
      <c r="I61" s="362">
        <f>SUM(G55:G61)</f>
        <v>5500</v>
      </c>
    </row>
    <row r="62" spans="2:9" x14ac:dyDescent="0.25">
      <c r="B62" s="354"/>
      <c r="C62" s="355"/>
      <c r="D62" s="356"/>
      <c r="E62" s="357"/>
      <c r="F62" s="358"/>
      <c r="G62" s="358"/>
      <c r="H62" s="359"/>
      <c r="I62" s="298"/>
    </row>
    <row r="63" spans="2:9" x14ac:dyDescent="0.25">
      <c r="B63" s="327">
        <v>1</v>
      </c>
      <c r="C63" s="331" t="s">
        <v>949</v>
      </c>
      <c r="D63" s="332" t="s">
        <v>950</v>
      </c>
      <c r="E63" s="327" t="s">
        <v>32</v>
      </c>
      <c r="F63" s="333">
        <v>1500</v>
      </c>
      <c r="G63" s="330">
        <f>+F63*0.5</f>
        <v>750</v>
      </c>
      <c r="H63" s="334" t="s">
        <v>569</v>
      </c>
      <c r="I63" s="360"/>
    </row>
    <row r="64" spans="2:9" x14ac:dyDescent="0.25">
      <c r="B64" s="327">
        <v>2</v>
      </c>
      <c r="C64" s="331" t="s">
        <v>951</v>
      </c>
      <c r="D64" s="332" t="s">
        <v>952</v>
      </c>
      <c r="E64" s="327" t="s">
        <v>32</v>
      </c>
      <c r="F64" s="333">
        <v>1500</v>
      </c>
      <c r="G64" s="330">
        <f>+F64*0.5</f>
        <v>750</v>
      </c>
      <c r="H64" s="334" t="s">
        <v>569</v>
      </c>
      <c r="I64" s="361"/>
    </row>
    <row r="65" spans="2:9" x14ac:dyDescent="0.25">
      <c r="B65" s="327">
        <v>3</v>
      </c>
      <c r="C65" s="331" t="s">
        <v>953</v>
      </c>
      <c r="D65" s="332" t="s">
        <v>954</v>
      </c>
      <c r="E65" s="327" t="s">
        <v>32</v>
      </c>
      <c r="F65" s="333">
        <v>1500</v>
      </c>
      <c r="G65" s="330">
        <f>+F65*0.5</f>
        <v>750</v>
      </c>
      <c r="H65" s="334" t="s">
        <v>569</v>
      </c>
      <c r="I65" s="361"/>
    </row>
    <row r="66" spans="2:9" x14ac:dyDescent="0.25">
      <c r="B66" s="327">
        <v>4</v>
      </c>
      <c r="C66" s="331" t="s">
        <v>955</v>
      </c>
      <c r="D66" s="332" t="s">
        <v>956</v>
      </c>
      <c r="E66" s="327" t="s">
        <v>32</v>
      </c>
      <c r="F66" s="333">
        <v>1500</v>
      </c>
      <c r="G66" s="330">
        <f>+F66*0.5</f>
        <v>750</v>
      </c>
      <c r="H66" s="334" t="s">
        <v>569</v>
      </c>
      <c r="I66" s="362">
        <f>SUM(G63:G66)</f>
        <v>3000</v>
      </c>
    </row>
    <row r="67" spans="2:9" x14ac:dyDescent="0.25">
      <c r="B67" s="354"/>
      <c r="C67" s="355"/>
      <c r="D67" s="356"/>
      <c r="E67" s="357"/>
      <c r="F67" s="358"/>
      <c r="G67" s="358"/>
      <c r="H67" s="359"/>
      <c r="I67" s="298"/>
    </row>
    <row r="68" spans="2:9" x14ac:dyDescent="0.25">
      <c r="B68" s="327">
        <v>1</v>
      </c>
      <c r="C68" s="331" t="s">
        <v>991</v>
      </c>
      <c r="D68" s="332" t="s">
        <v>992</v>
      </c>
      <c r="E68" s="327" t="s">
        <v>313</v>
      </c>
      <c r="F68" s="330">
        <v>1500</v>
      </c>
      <c r="G68" s="330">
        <f t="shared" ref="G68:G80" si="18">+F68*0.5</f>
        <v>750</v>
      </c>
      <c r="H68" s="334" t="s">
        <v>569</v>
      </c>
      <c r="I68" s="360"/>
    </row>
    <row r="69" spans="2:9" x14ac:dyDescent="0.25">
      <c r="B69" s="327">
        <v>2</v>
      </c>
      <c r="C69" s="331" t="s">
        <v>993</v>
      </c>
      <c r="D69" s="332" t="s">
        <v>994</v>
      </c>
      <c r="E69" s="327" t="s">
        <v>313</v>
      </c>
      <c r="F69" s="330">
        <v>1500</v>
      </c>
      <c r="G69" s="330">
        <f t="shared" si="18"/>
        <v>750</v>
      </c>
      <c r="H69" s="334" t="s">
        <v>569</v>
      </c>
      <c r="I69" s="361"/>
    </row>
    <row r="70" spans="2:9" x14ac:dyDescent="0.25">
      <c r="B70" s="327">
        <v>3</v>
      </c>
      <c r="C70" s="331" t="s">
        <v>995</v>
      </c>
      <c r="D70" s="332" t="s">
        <v>996</v>
      </c>
      <c r="E70" s="327" t="s">
        <v>313</v>
      </c>
      <c r="F70" s="330">
        <v>1500</v>
      </c>
      <c r="G70" s="330">
        <f t="shared" si="18"/>
        <v>750</v>
      </c>
      <c r="H70" s="334" t="s">
        <v>569</v>
      </c>
      <c r="I70" s="361"/>
    </row>
    <row r="71" spans="2:9" x14ac:dyDescent="0.25">
      <c r="B71" s="327">
        <v>4</v>
      </c>
      <c r="C71" s="331" t="s">
        <v>997</v>
      </c>
      <c r="D71" s="332" t="s">
        <v>998</v>
      </c>
      <c r="E71" s="327" t="s">
        <v>313</v>
      </c>
      <c r="F71" s="330">
        <v>1500</v>
      </c>
      <c r="G71" s="330">
        <f t="shared" si="18"/>
        <v>750</v>
      </c>
      <c r="H71" s="334" t="s">
        <v>569</v>
      </c>
      <c r="I71" s="361"/>
    </row>
    <row r="72" spans="2:9" x14ac:dyDescent="0.25">
      <c r="B72" s="327">
        <v>5</v>
      </c>
      <c r="C72" s="331" t="s">
        <v>999</v>
      </c>
      <c r="D72" s="332" t="s">
        <v>1000</v>
      </c>
      <c r="E72" s="327" t="s">
        <v>313</v>
      </c>
      <c r="F72" s="330">
        <v>1500</v>
      </c>
      <c r="G72" s="330">
        <f t="shared" si="18"/>
        <v>750</v>
      </c>
      <c r="H72" s="334" t="s">
        <v>569</v>
      </c>
      <c r="I72" s="361"/>
    </row>
    <row r="73" spans="2:9" x14ac:dyDescent="0.25">
      <c r="B73" s="327">
        <v>6</v>
      </c>
      <c r="C73" s="331" t="s">
        <v>1001</v>
      </c>
      <c r="D73" s="332" t="s">
        <v>1002</v>
      </c>
      <c r="E73" s="327" t="s">
        <v>313</v>
      </c>
      <c r="F73" s="330">
        <v>1500</v>
      </c>
      <c r="G73" s="330">
        <f t="shared" si="18"/>
        <v>750</v>
      </c>
      <c r="H73" s="334" t="s">
        <v>569</v>
      </c>
      <c r="I73" s="361"/>
    </row>
    <row r="74" spans="2:9" x14ac:dyDescent="0.25">
      <c r="B74" s="327">
        <v>7</v>
      </c>
      <c r="C74" s="335" t="s">
        <v>1003</v>
      </c>
      <c r="D74" s="336" t="s">
        <v>1004</v>
      </c>
      <c r="E74" s="327" t="s">
        <v>313</v>
      </c>
      <c r="F74" s="330">
        <v>1500</v>
      </c>
      <c r="G74" s="330">
        <f t="shared" si="18"/>
        <v>750</v>
      </c>
      <c r="H74" s="334" t="s">
        <v>569</v>
      </c>
      <c r="I74" s="361"/>
    </row>
    <row r="75" spans="2:9" x14ac:dyDescent="0.25">
      <c r="B75" s="327">
        <v>8</v>
      </c>
      <c r="C75" s="335" t="s">
        <v>1005</v>
      </c>
      <c r="D75" s="336" t="s">
        <v>1006</v>
      </c>
      <c r="E75" s="327" t="s">
        <v>313</v>
      </c>
      <c r="F75" s="330">
        <v>1500</v>
      </c>
      <c r="G75" s="330">
        <f t="shared" si="18"/>
        <v>750</v>
      </c>
      <c r="H75" s="334" t="s">
        <v>569</v>
      </c>
      <c r="I75" s="361"/>
    </row>
    <row r="76" spans="2:9" x14ac:dyDescent="0.25">
      <c r="B76" s="327">
        <v>9</v>
      </c>
      <c r="C76" s="335" t="s">
        <v>1007</v>
      </c>
      <c r="D76" s="336" t="s">
        <v>1008</v>
      </c>
      <c r="E76" s="327" t="s">
        <v>313</v>
      </c>
      <c r="F76" s="330">
        <v>1500</v>
      </c>
      <c r="G76" s="330">
        <f t="shared" si="18"/>
        <v>750</v>
      </c>
      <c r="H76" s="334" t="s">
        <v>569</v>
      </c>
      <c r="I76" s="361"/>
    </row>
    <row r="77" spans="2:9" x14ac:dyDescent="0.25">
      <c r="B77" s="327">
        <v>10</v>
      </c>
      <c r="C77" s="335" t="s">
        <v>1009</v>
      </c>
      <c r="D77" s="336" t="s">
        <v>1010</v>
      </c>
      <c r="E77" s="327" t="s">
        <v>313</v>
      </c>
      <c r="F77" s="330">
        <v>1500</v>
      </c>
      <c r="G77" s="330">
        <f t="shared" si="18"/>
        <v>750</v>
      </c>
      <c r="H77" s="334" t="s">
        <v>569</v>
      </c>
      <c r="I77" s="361"/>
    </row>
    <row r="78" spans="2:9" x14ac:dyDescent="0.25">
      <c r="B78" s="327">
        <v>11</v>
      </c>
      <c r="C78" s="335" t="s">
        <v>1011</v>
      </c>
      <c r="D78" s="336" t="s">
        <v>1012</v>
      </c>
      <c r="E78" s="327" t="s">
        <v>313</v>
      </c>
      <c r="F78" s="330">
        <v>1500</v>
      </c>
      <c r="G78" s="330">
        <f t="shared" si="18"/>
        <v>750</v>
      </c>
      <c r="H78" s="334" t="s">
        <v>569</v>
      </c>
      <c r="I78" s="361"/>
    </row>
    <row r="79" spans="2:9" x14ac:dyDescent="0.25">
      <c r="B79" s="327">
        <v>12</v>
      </c>
      <c r="C79" s="335" t="s">
        <v>1013</v>
      </c>
      <c r="D79" s="336" t="s">
        <v>1014</v>
      </c>
      <c r="E79" s="327" t="s">
        <v>313</v>
      </c>
      <c r="F79" s="330">
        <v>1500</v>
      </c>
      <c r="G79" s="330">
        <f t="shared" si="18"/>
        <v>750</v>
      </c>
      <c r="H79" s="334" t="s">
        <v>569</v>
      </c>
      <c r="I79" s="361"/>
    </row>
    <row r="80" spans="2:9" x14ac:dyDescent="0.25">
      <c r="B80" s="327">
        <v>13</v>
      </c>
      <c r="C80" s="335" t="s">
        <v>1015</v>
      </c>
      <c r="D80" s="336" t="s">
        <v>1016</v>
      </c>
      <c r="E80" s="327" t="s">
        <v>313</v>
      </c>
      <c r="F80" s="330">
        <v>1500</v>
      </c>
      <c r="G80" s="330">
        <f t="shared" si="18"/>
        <v>750</v>
      </c>
      <c r="H80" s="334" t="s">
        <v>569</v>
      </c>
      <c r="I80" s="362">
        <f>SUM(G68:G80)</f>
        <v>9750</v>
      </c>
    </row>
    <row r="81" spans="2:9" x14ac:dyDescent="0.25">
      <c r="B81" s="354"/>
      <c r="C81" s="355"/>
      <c r="D81" s="356"/>
      <c r="E81" s="357"/>
      <c r="F81" s="358"/>
      <c r="G81" s="358"/>
      <c r="H81" s="359"/>
      <c r="I81" s="298"/>
    </row>
    <row r="82" spans="2:9" x14ac:dyDescent="0.25">
      <c r="B82" s="327">
        <v>1</v>
      </c>
      <c r="C82" s="331" t="s">
        <v>1023</v>
      </c>
      <c r="D82" s="332" t="s">
        <v>1024</v>
      </c>
      <c r="E82" s="327" t="s">
        <v>428</v>
      </c>
      <c r="F82" s="330">
        <v>1500</v>
      </c>
      <c r="G82" s="330">
        <f>+F82*0.5</f>
        <v>750</v>
      </c>
      <c r="H82" s="334" t="s">
        <v>569</v>
      </c>
      <c r="I82" s="360"/>
    </row>
    <row r="83" spans="2:9" x14ac:dyDescent="0.25">
      <c r="B83" s="327">
        <v>2</v>
      </c>
      <c r="C83" s="331" t="s">
        <v>1025</v>
      </c>
      <c r="D83" s="332" t="s">
        <v>1026</v>
      </c>
      <c r="E83" s="327" t="s">
        <v>428</v>
      </c>
      <c r="F83" s="330">
        <v>1500</v>
      </c>
      <c r="G83" s="330">
        <f>+F83*0.5</f>
        <v>750</v>
      </c>
      <c r="H83" s="334" t="s">
        <v>569</v>
      </c>
      <c r="I83" s="362">
        <f>SUM(G82:G83)</f>
        <v>1500</v>
      </c>
    </row>
    <row r="84" spans="2:9" x14ac:dyDescent="0.25">
      <c r="B84" s="354"/>
      <c r="C84" s="355"/>
      <c r="D84" s="356"/>
      <c r="E84" s="357"/>
      <c r="F84" s="358"/>
      <c r="G84" s="358"/>
      <c r="H84" s="359"/>
      <c r="I84" s="298"/>
    </row>
    <row r="85" spans="2:9" x14ac:dyDescent="0.25">
      <c r="B85" s="327">
        <v>1</v>
      </c>
      <c r="C85" s="331" t="s">
        <v>1046</v>
      </c>
      <c r="D85" s="332" t="s">
        <v>1047</v>
      </c>
      <c r="E85" s="327" t="s">
        <v>1029</v>
      </c>
      <c r="F85" s="330">
        <v>1500</v>
      </c>
      <c r="G85" s="330">
        <f>+F85*0.5</f>
        <v>750</v>
      </c>
      <c r="H85" s="334" t="s">
        <v>569</v>
      </c>
      <c r="I85" s="360"/>
    </row>
    <row r="86" spans="2:9" x14ac:dyDescent="0.25">
      <c r="B86" s="327">
        <v>2</v>
      </c>
      <c r="C86" s="331" t="s">
        <v>1048</v>
      </c>
      <c r="D86" s="332" t="s">
        <v>1049</v>
      </c>
      <c r="E86" s="327" t="s">
        <v>1029</v>
      </c>
      <c r="F86" s="330">
        <v>1500</v>
      </c>
      <c r="G86" s="330">
        <f>+F86*0.5</f>
        <v>750</v>
      </c>
      <c r="H86" s="334" t="s">
        <v>569</v>
      </c>
      <c r="I86" s="361"/>
    </row>
    <row r="87" spans="2:9" x14ac:dyDescent="0.25">
      <c r="B87" s="327">
        <v>3</v>
      </c>
      <c r="C87" s="331" t="s">
        <v>1050</v>
      </c>
      <c r="D87" s="332" t="s">
        <v>1051</v>
      </c>
      <c r="E87" s="327" t="s">
        <v>1029</v>
      </c>
      <c r="F87" s="330">
        <v>1500</v>
      </c>
      <c r="G87" s="330">
        <f>+F87*0.5</f>
        <v>750</v>
      </c>
      <c r="H87" s="334" t="s">
        <v>569</v>
      </c>
      <c r="I87" s="361"/>
    </row>
    <row r="88" spans="2:9" x14ac:dyDescent="0.25">
      <c r="B88" s="327">
        <v>4</v>
      </c>
      <c r="C88" s="331" t="s">
        <v>1052</v>
      </c>
      <c r="D88" s="332" t="s">
        <v>1053</v>
      </c>
      <c r="E88" s="327" t="s">
        <v>1029</v>
      </c>
      <c r="F88" s="330">
        <v>1500</v>
      </c>
      <c r="G88" s="330">
        <f>+F88*0.5</f>
        <v>750</v>
      </c>
      <c r="H88" s="334" t="s">
        <v>569</v>
      </c>
      <c r="I88" s="362">
        <f>SUM(G85:G88)</f>
        <v>3000</v>
      </c>
    </row>
    <row r="89" spans="2:9" x14ac:dyDescent="0.25">
      <c r="B89" s="354"/>
      <c r="C89" s="355"/>
      <c r="D89" s="356"/>
      <c r="E89" s="357"/>
      <c r="F89" s="358"/>
      <c r="G89" s="358"/>
      <c r="H89" s="359"/>
      <c r="I89" s="298"/>
    </row>
    <row r="90" spans="2:9" x14ac:dyDescent="0.25">
      <c r="B90" s="327">
        <v>1</v>
      </c>
      <c r="C90" s="331" t="s">
        <v>1058</v>
      </c>
      <c r="D90" s="332" t="s">
        <v>1059</v>
      </c>
      <c r="E90" s="327" t="s">
        <v>385</v>
      </c>
      <c r="F90" s="330">
        <v>2000</v>
      </c>
      <c r="G90" s="330">
        <f>+F90*0.5</f>
        <v>1000</v>
      </c>
      <c r="H90" s="334" t="s">
        <v>569</v>
      </c>
      <c r="I90" s="360"/>
    </row>
    <row r="91" spans="2:9" x14ac:dyDescent="0.25">
      <c r="B91" s="327">
        <v>2</v>
      </c>
      <c r="C91" s="331" t="s">
        <v>1060</v>
      </c>
      <c r="D91" s="332" t="s">
        <v>1061</v>
      </c>
      <c r="E91" s="327" t="s">
        <v>385</v>
      </c>
      <c r="F91" s="330">
        <v>1500</v>
      </c>
      <c r="G91" s="330">
        <f>+F91*0.5</f>
        <v>750</v>
      </c>
      <c r="H91" s="334" t="s">
        <v>569</v>
      </c>
      <c r="I91" s="361"/>
    </row>
    <row r="92" spans="2:9" x14ac:dyDescent="0.25">
      <c r="B92" s="327">
        <v>3</v>
      </c>
      <c r="C92" s="331" t="s">
        <v>1062</v>
      </c>
      <c r="D92" s="332" t="s">
        <v>1063</v>
      </c>
      <c r="E92" s="327" t="s">
        <v>385</v>
      </c>
      <c r="F92" s="330">
        <v>1500</v>
      </c>
      <c r="G92" s="330">
        <f>+F92*0.5</f>
        <v>750</v>
      </c>
      <c r="H92" s="334" t="s">
        <v>569</v>
      </c>
      <c r="I92" s="361"/>
    </row>
    <row r="93" spans="2:9" x14ac:dyDescent="0.25">
      <c r="B93" s="327">
        <v>4</v>
      </c>
      <c r="C93" s="331" t="s">
        <v>1064</v>
      </c>
      <c r="D93" s="332" t="s">
        <v>1065</v>
      </c>
      <c r="E93" s="327" t="s">
        <v>385</v>
      </c>
      <c r="F93" s="330">
        <v>1500</v>
      </c>
      <c r="G93" s="330">
        <f>+F93*0.5</f>
        <v>750</v>
      </c>
      <c r="H93" s="334" t="s">
        <v>569</v>
      </c>
      <c r="I93" s="361"/>
    </row>
    <row r="94" spans="2:9" x14ac:dyDescent="0.25">
      <c r="B94" s="327">
        <v>5</v>
      </c>
      <c r="C94" s="331" t="s">
        <v>1066</v>
      </c>
      <c r="D94" s="332" t="s">
        <v>1067</v>
      </c>
      <c r="E94" s="327" t="s">
        <v>385</v>
      </c>
      <c r="F94" s="330">
        <v>1500</v>
      </c>
      <c r="G94" s="330">
        <f>+F94*0.5</f>
        <v>750</v>
      </c>
      <c r="H94" s="334" t="s">
        <v>569</v>
      </c>
      <c r="I94" s="362">
        <f>SUM(G90:G94)</f>
        <v>4000</v>
      </c>
    </row>
    <row r="95" spans="2:9" x14ac:dyDescent="0.25">
      <c r="B95" s="354"/>
      <c r="C95" s="355"/>
      <c r="D95" s="356"/>
      <c r="E95" s="357"/>
      <c r="F95" s="358"/>
      <c r="G95" s="358"/>
      <c r="H95" s="359"/>
      <c r="I95" s="298"/>
    </row>
    <row r="96" spans="2:9" x14ac:dyDescent="0.25">
      <c r="B96" s="327">
        <v>1</v>
      </c>
      <c r="C96" s="331" t="s">
        <v>1072</v>
      </c>
      <c r="D96" s="332" t="s">
        <v>1073</v>
      </c>
      <c r="E96" s="327" t="s">
        <v>544</v>
      </c>
      <c r="F96" s="330">
        <v>1500</v>
      </c>
      <c r="G96" s="330">
        <f>+F96*0.5</f>
        <v>750</v>
      </c>
      <c r="H96" s="334" t="s">
        <v>569</v>
      </c>
      <c r="I96" s="360"/>
    </row>
    <row r="97" spans="2:9" x14ac:dyDescent="0.25">
      <c r="B97" s="327">
        <v>2</v>
      </c>
      <c r="C97" s="331" t="s">
        <v>1074</v>
      </c>
      <c r="D97" s="332" t="s">
        <v>1075</v>
      </c>
      <c r="E97" s="327" t="s">
        <v>544</v>
      </c>
      <c r="F97" s="330">
        <v>1500</v>
      </c>
      <c r="G97" s="330">
        <f>+F97*0.5</f>
        <v>750</v>
      </c>
      <c r="H97" s="334" t="s">
        <v>569</v>
      </c>
      <c r="I97" s="361"/>
    </row>
    <row r="98" spans="2:9" x14ac:dyDescent="0.25">
      <c r="B98" s="327">
        <v>3</v>
      </c>
      <c r="C98" s="331" t="s">
        <v>1076</v>
      </c>
      <c r="D98" s="332" t="s">
        <v>1077</v>
      </c>
      <c r="E98" s="327" t="s">
        <v>544</v>
      </c>
      <c r="F98" s="330">
        <v>1500</v>
      </c>
      <c r="G98" s="330">
        <f>+F98*0.5</f>
        <v>750</v>
      </c>
      <c r="H98" s="334" t="s">
        <v>569</v>
      </c>
      <c r="I98" s="362">
        <f>SUM(G96:G98)</f>
        <v>2250</v>
      </c>
    </row>
    <row r="99" spans="2:9" x14ac:dyDescent="0.25">
      <c r="B99" s="354"/>
      <c r="C99" s="355"/>
      <c r="D99" s="356"/>
      <c r="E99" s="357"/>
      <c r="F99" s="358"/>
      <c r="G99" s="358"/>
      <c r="H99" s="359"/>
      <c r="I99" s="298"/>
    </row>
    <row r="100" spans="2:9" x14ac:dyDescent="0.25">
      <c r="B100" s="327">
        <v>1</v>
      </c>
      <c r="C100" s="331" t="s">
        <v>1089</v>
      </c>
      <c r="D100" s="332" t="s">
        <v>1090</v>
      </c>
      <c r="E100" s="327" t="s">
        <v>1086</v>
      </c>
      <c r="F100" s="330">
        <v>1500</v>
      </c>
      <c r="G100" s="330">
        <f>+F100*0.5</f>
        <v>750</v>
      </c>
      <c r="H100" s="334" t="s">
        <v>569</v>
      </c>
      <c r="I100" s="360"/>
    </row>
    <row r="101" spans="2:9" x14ac:dyDescent="0.25">
      <c r="B101" s="327">
        <v>2</v>
      </c>
      <c r="C101" s="331" t="s">
        <v>1091</v>
      </c>
      <c r="D101" s="332" t="s">
        <v>1092</v>
      </c>
      <c r="E101" s="327" t="s">
        <v>1086</v>
      </c>
      <c r="F101" s="330">
        <v>1500</v>
      </c>
      <c r="G101" s="330">
        <f>+F101*0.5</f>
        <v>750</v>
      </c>
      <c r="H101" s="334" t="s">
        <v>569</v>
      </c>
      <c r="I101" s="361"/>
    </row>
    <row r="102" spans="2:9" x14ac:dyDescent="0.25">
      <c r="B102" s="327">
        <v>3</v>
      </c>
      <c r="C102" s="331" t="s">
        <v>1093</v>
      </c>
      <c r="D102" s="332" t="s">
        <v>1094</v>
      </c>
      <c r="E102" s="327" t="s">
        <v>1086</v>
      </c>
      <c r="F102" s="330">
        <v>1500</v>
      </c>
      <c r="G102" s="330">
        <f>+F102*0.5</f>
        <v>750</v>
      </c>
      <c r="H102" s="334" t="s">
        <v>569</v>
      </c>
      <c r="I102" s="362">
        <f>SUM(G100:G102)</f>
        <v>2250</v>
      </c>
    </row>
    <row r="103" spans="2:9" x14ac:dyDescent="0.25">
      <c r="B103" s="354"/>
      <c r="C103" s="355"/>
      <c r="D103" s="356"/>
      <c r="E103" s="357"/>
      <c r="F103" s="358"/>
      <c r="G103" s="358"/>
      <c r="H103" s="359"/>
      <c r="I103" s="298"/>
    </row>
    <row r="104" spans="2:9" x14ac:dyDescent="0.25">
      <c r="B104" s="327">
        <v>1</v>
      </c>
      <c r="C104" s="337" t="s">
        <v>1097</v>
      </c>
      <c r="D104" s="338" t="s">
        <v>1098</v>
      </c>
      <c r="E104" s="327" t="s">
        <v>339</v>
      </c>
      <c r="F104" s="330">
        <v>1500</v>
      </c>
      <c r="G104" s="330">
        <f>+F104*0.5</f>
        <v>750</v>
      </c>
      <c r="H104" s="334" t="s">
        <v>569</v>
      </c>
      <c r="I104" s="360"/>
    </row>
    <row r="105" spans="2:9" x14ac:dyDescent="0.25">
      <c r="B105" s="327">
        <v>2</v>
      </c>
      <c r="C105" s="337" t="s">
        <v>1103</v>
      </c>
      <c r="D105" s="338" t="s">
        <v>1104</v>
      </c>
      <c r="E105" s="327" t="s">
        <v>339</v>
      </c>
      <c r="F105" s="330">
        <v>1500</v>
      </c>
      <c r="G105" s="330">
        <f>+F105*0.5</f>
        <v>750</v>
      </c>
      <c r="H105" s="334" t="s">
        <v>569</v>
      </c>
      <c r="I105" s="361"/>
    </row>
    <row r="106" spans="2:9" x14ac:dyDescent="0.25">
      <c r="B106" s="327">
        <v>3</v>
      </c>
      <c r="C106" s="337" t="s">
        <v>1105</v>
      </c>
      <c r="D106" s="338" t="s">
        <v>1106</v>
      </c>
      <c r="E106" s="327" t="s">
        <v>339</v>
      </c>
      <c r="F106" s="330">
        <v>2000</v>
      </c>
      <c r="G106" s="330">
        <f>+F106*0.5</f>
        <v>1000</v>
      </c>
      <c r="H106" s="334" t="s">
        <v>569</v>
      </c>
      <c r="I106" s="361"/>
    </row>
    <row r="107" spans="2:9" x14ac:dyDescent="0.25">
      <c r="B107" s="327">
        <v>4</v>
      </c>
      <c r="C107" s="337" t="s">
        <v>1109</v>
      </c>
      <c r="D107" s="338" t="s">
        <v>1110</v>
      </c>
      <c r="E107" s="327" t="s">
        <v>339</v>
      </c>
      <c r="F107" s="330">
        <v>1500</v>
      </c>
      <c r="G107" s="330">
        <f>+F107*0.5</f>
        <v>750</v>
      </c>
      <c r="H107" s="334" t="s">
        <v>569</v>
      </c>
      <c r="I107" s="361"/>
    </row>
    <row r="108" spans="2:9" x14ac:dyDescent="0.25">
      <c r="B108" s="327">
        <v>5</v>
      </c>
      <c r="C108" s="337" t="s">
        <v>1111</v>
      </c>
      <c r="D108" s="338" t="s">
        <v>1112</v>
      </c>
      <c r="E108" s="327" t="s">
        <v>339</v>
      </c>
      <c r="F108" s="330">
        <v>1500</v>
      </c>
      <c r="G108" s="330">
        <f>+F108*0.5</f>
        <v>750</v>
      </c>
      <c r="H108" s="334" t="s">
        <v>569</v>
      </c>
      <c r="I108" s="362">
        <f>SUM(G104:G108)</f>
        <v>4000</v>
      </c>
    </row>
    <row r="109" spans="2:9" x14ac:dyDescent="0.25">
      <c r="B109" s="354"/>
      <c r="C109" s="355"/>
      <c r="D109" s="356"/>
      <c r="E109" s="357"/>
      <c r="F109" s="358"/>
      <c r="G109" s="358"/>
      <c r="H109" s="359"/>
      <c r="I109" s="298"/>
    </row>
    <row r="110" spans="2:9" x14ac:dyDescent="0.25">
      <c r="B110" s="327">
        <v>1</v>
      </c>
      <c r="C110" s="339" t="s">
        <v>1192</v>
      </c>
      <c r="D110" s="338" t="s">
        <v>1116</v>
      </c>
      <c r="E110" s="327" t="s">
        <v>1117</v>
      </c>
      <c r="F110" s="330">
        <v>1500</v>
      </c>
      <c r="G110" s="330">
        <f>+F110*0.5</f>
        <v>750</v>
      </c>
      <c r="H110" s="334" t="s">
        <v>569</v>
      </c>
      <c r="I110" s="363">
        <f>+G110</f>
        <v>750</v>
      </c>
    </row>
    <row r="111" spans="2:9" x14ac:dyDescent="0.25">
      <c r="B111" s="354"/>
      <c r="C111" s="355"/>
      <c r="D111" s="356"/>
      <c r="E111" s="357"/>
      <c r="F111" s="358"/>
      <c r="G111" s="358"/>
      <c r="H111" s="359"/>
      <c r="I111" s="298"/>
    </row>
    <row r="112" spans="2:9" x14ac:dyDescent="0.25">
      <c r="B112" s="327">
        <v>1</v>
      </c>
      <c r="C112" s="331" t="s">
        <v>744</v>
      </c>
      <c r="D112" s="332" t="s">
        <v>745</v>
      </c>
      <c r="E112" s="327" t="s">
        <v>19</v>
      </c>
      <c r="F112" s="330">
        <v>1500</v>
      </c>
      <c r="G112" s="330">
        <f>+F112*0.5</f>
        <v>750</v>
      </c>
      <c r="H112" s="334" t="s">
        <v>665</v>
      </c>
      <c r="I112" s="360"/>
    </row>
    <row r="113" spans="2:9" x14ac:dyDescent="0.25">
      <c r="B113" s="327">
        <v>2</v>
      </c>
      <c r="C113" s="331" t="s">
        <v>746</v>
      </c>
      <c r="D113" s="332" t="s">
        <v>747</v>
      </c>
      <c r="E113" s="327" t="s">
        <v>19</v>
      </c>
      <c r="F113" s="330">
        <v>1500</v>
      </c>
      <c r="G113" s="330">
        <f>+F113*0.5</f>
        <v>750</v>
      </c>
      <c r="H113" s="334" t="s">
        <v>665</v>
      </c>
      <c r="I113" s="361"/>
    </row>
    <row r="114" spans="2:9" x14ac:dyDescent="0.25">
      <c r="B114" s="327">
        <v>3</v>
      </c>
      <c r="C114" s="331" t="s">
        <v>748</v>
      </c>
      <c r="D114" s="332" t="s">
        <v>749</v>
      </c>
      <c r="E114" s="327" t="s">
        <v>19</v>
      </c>
      <c r="F114" s="330">
        <v>1500</v>
      </c>
      <c r="G114" s="330">
        <f>+F114*0.5</f>
        <v>750</v>
      </c>
      <c r="H114" s="334" t="s">
        <v>665</v>
      </c>
      <c r="I114" s="362">
        <f>SUM(G112:G114)</f>
        <v>2250</v>
      </c>
    </row>
    <row r="115" spans="2:9" x14ac:dyDescent="0.25">
      <c r="B115" s="354"/>
      <c r="C115" s="355"/>
      <c r="D115" s="356"/>
      <c r="E115" s="357"/>
      <c r="F115" s="358"/>
      <c r="G115" s="358"/>
      <c r="H115" s="359"/>
      <c r="I115" s="298"/>
    </row>
    <row r="116" spans="2:9" x14ac:dyDescent="0.25">
      <c r="B116" s="327">
        <v>1</v>
      </c>
      <c r="C116" s="331" t="s">
        <v>794</v>
      </c>
      <c r="D116" s="329" t="s">
        <v>795</v>
      </c>
      <c r="E116" s="327" t="s">
        <v>491</v>
      </c>
      <c r="F116" s="330">
        <v>2000</v>
      </c>
      <c r="G116" s="330">
        <f t="shared" ref="G116:G128" si="19">+F116*0.5</f>
        <v>1000</v>
      </c>
      <c r="H116" s="334" t="s">
        <v>665</v>
      </c>
      <c r="I116" s="360"/>
    </row>
    <row r="117" spans="2:9" x14ac:dyDescent="0.25">
      <c r="B117" s="327">
        <v>2</v>
      </c>
      <c r="C117" s="331" t="s">
        <v>796</v>
      </c>
      <c r="D117" s="329" t="s">
        <v>797</v>
      </c>
      <c r="E117" s="327" t="s">
        <v>491</v>
      </c>
      <c r="F117" s="330">
        <v>1500</v>
      </c>
      <c r="G117" s="330">
        <f t="shared" si="19"/>
        <v>750</v>
      </c>
      <c r="H117" s="334" t="s">
        <v>665</v>
      </c>
      <c r="I117" s="362">
        <f>SUM(G116:G117)</f>
        <v>1750</v>
      </c>
    </row>
    <row r="118" spans="2:9" x14ac:dyDescent="0.25">
      <c r="B118" s="354"/>
      <c r="C118" s="355"/>
      <c r="D118" s="356"/>
      <c r="E118" s="357"/>
      <c r="F118" s="358"/>
      <c r="G118" s="358"/>
      <c r="H118" s="359"/>
      <c r="I118" s="298"/>
    </row>
    <row r="119" spans="2:9" x14ac:dyDescent="0.25">
      <c r="B119" s="327">
        <v>1</v>
      </c>
      <c r="C119" s="331" t="s">
        <v>750</v>
      </c>
      <c r="D119" s="332" t="s">
        <v>751</v>
      </c>
      <c r="E119" s="340" t="s">
        <v>390</v>
      </c>
      <c r="F119" s="330">
        <v>1500</v>
      </c>
      <c r="G119" s="330">
        <f t="shared" si="19"/>
        <v>750</v>
      </c>
      <c r="H119" s="334" t="s">
        <v>665</v>
      </c>
      <c r="I119" s="360"/>
    </row>
    <row r="120" spans="2:9" x14ac:dyDescent="0.25">
      <c r="B120" s="327">
        <v>2</v>
      </c>
      <c r="C120" s="331" t="s">
        <v>752</v>
      </c>
      <c r="D120" s="332" t="s">
        <v>753</v>
      </c>
      <c r="E120" s="340" t="s">
        <v>390</v>
      </c>
      <c r="F120" s="330">
        <v>1500</v>
      </c>
      <c r="G120" s="330">
        <f t="shared" si="19"/>
        <v>750</v>
      </c>
      <c r="H120" s="334" t="s">
        <v>665</v>
      </c>
      <c r="I120" s="361"/>
    </row>
    <row r="121" spans="2:9" x14ac:dyDescent="0.25">
      <c r="B121" s="327">
        <v>3</v>
      </c>
      <c r="C121" s="331" t="s">
        <v>754</v>
      </c>
      <c r="D121" s="332" t="s">
        <v>755</v>
      </c>
      <c r="E121" s="340" t="s">
        <v>390</v>
      </c>
      <c r="F121" s="330">
        <v>1500</v>
      </c>
      <c r="G121" s="330">
        <f t="shared" si="19"/>
        <v>750</v>
      </c>
      <c r="H121" s="334" t="s">
        <v>665</v>
      </c>
      <c r="I121" s="361"/>
    </row>
    <row r="122" spans="2:9" x14ac:dyDescent="0.25">
      <c r="B122" s="327">
        <v>4</v>
      </c>
      <c r="C122" s="331" t="s">
        <v>756</v>
      </c>
      <c r="D122" s="332" t="s">
        <v>757</v>
      </c>
      <c r="E122" s="340" t="s">
        <v>390</v>
      </c>
      <c r="F122" s="330">
        <v>1500</v>
      </c>
      <c r="G122" s="330">
        <f t="shared" si="19"/>
        <v>750</v>
      </c>
      <c r="H122" s="334" t="s">
        <v>665</v>
      </c>
      <c r="I122" s="361"/>
    </row>
    <row r="123" spans="2:9" x14ac:dyDescent="0.25">
      <c r="B123" s="327">
        <v>5</v>
      </c>
      <c r="C123" s="331" t="s">
        <v>758</v>
      </c>
      <c r="D123" s="332" t="s">
        <v>759</v>
      </c>
      <c r="E123" s="340" t="s">
        <v>390</v>
      </c>
      <c r="F123" s="330">
        <v>1500</v>
      </c>
      <c r="G123" s="330">
        <f t="shared" si="19"/>
        <v>750</v>
      </c>
      <c r="H123" s="334" t="s">
        <v>665</v>
      </c>
      <c r="I123" s="361"/>
    </row>
    <row r="124" spans="2:9" x14ac:dyDescent="0.25">
      <c r="B124" s="327">
        <v>6</v>
      </c>
      <c r="C124" s="331" t="s">
        <v>760</v>
      </c>
      <c r="D124" s="332" t="s">
        <v>761</v>
      </c>
      <c r="E124" s="340" t="s">
        <v>390</v>
      </c>
      <c r="F124" s="330">
        <v>1500</v>
      </c>
      <c r="G124" s="330">
        <f t="shared" si="19"/>
        <v>750</v>
      </c>
      <c r="H124" s="334" t="s">
        <v>665</v>
      </c>
      <c r="I124" s="361"/>
    </row>
    <row r="125" spans="2:9" x14ac:dyDescent="0.25">
      <c r="B125" s="327">
        <v>7</v>
      </c>
      <c r="C125" s="331" t="s">
        <v>762</v>
      </c>
      <c r="D125" s="332" t="s">
        <v>763</v>
      </c>
      <c r="E125" s="340" t="s">
        <v>390</v>
      </c>
      <c r="F125" s="330">
        <v>1500</v>
      </c>
      <c r="G125" s="330">
        <f t="shared" si="19"/>
        <v>750</v>
      </c>
      <c r="H125" s="334" t="s">
        <v>665</v>
      </c>
      <c r="I125" s="361"/>
    </row>
    <row r="126" spans="2:9" x14ac:dyDescent="0.25">
      <c r="B126" s="327">
        <v>8</v>
      </c>
      <c r="C126" s="331" t="s">
        <v>764</v>
      </c>
      <c r="D126" s="332" t="s">
        <v>765</v>
      </c>
      <c r="E126" s="340" t="s">
        <v>390</v>
      </c>
      <c r="F126" s="330">
        <v>1500</v>
      </c>
      <c r="G126" s="330">
        <f t="shared" si="19"/>
        <v>750</v>
      </c>
      <c r="H126" s="334" t="s">
        <v>665</v>
      </c>
      <c r="I126" s="361"/>
    </row>
    <row r="127" spans="2:9" x14ac:dyDescent="0.25">
      <c r="B127" s="327">
        <v>9</v>
      </c>
      <c r="C127" s="331" t="s">
        <v>766</v>
      </c>
      <c r="D127" s="332" t="s">
        <v>767</v>
      </c>
      <c r="E127" s="340" t="s">
        <v>390</v>
      </c>
      <c r="F127" s="330">
        <v>1500</v>
      </c>
      <c r="G127" s="330">
        <f t="shared" si="19"/>
        <v>750</v>
      </c>
      <c r="H127" s="334" t="s">
        <v>665</v>
      </c>
      <c r="I127" s="361"/>
    </row>
    <row r="128" spans="2:9" x14ac:dyDescent="0.25">
      <c r="B128" s="327">
        <v>10</v>
      </c>
      <c r="C128" s="331" t="s">
        <v>768</v>
      </c>
      <c r="D128" s="332" t="s">
        <v>769</v>
      </c>
      <c r="E128" s="340" t="s">
        <v>390</v>
      </c>
      <c r="F128" s="330">
        <v>1500</v>
      </c>
      <c r="G128" s="330">
        <f t="shared" si="19"/>
        <v>750</v>
      </c>
      <c r="H128" s="334" t="s">
        <v>665</v>
      </c>
      <c r="I128" s="362">
        <f>SUM(G119:G128)</f>
        <v>7500</v>
      </c>
    </row>
    <row r="129" spans="2:9" x14ac:dyDescent="0.25">
      <c r="B129" s="354"/>
      <c r="C129" s="355"/>
      <c r="D129" s="356"/>
      <c r="E129" s="357"/>
      <c r="F129" s="358"/>
      <c r="G129" s="358"/>
      <c r="H129" s="359"/>
      <c r="I129" s="298"/>
    </row>
    <row r="130" spans="2:9" x14ac:dyDescent="0.25">
      <c r="B130" s="327">
        <v>1</v>
      </c>
      <c r="C130" s="331" t="s">
        <v>676</v>
      </c>
      <c r="D130" s="329" t="s">
        <v>677</v>
      </c>
      <c r="E130" s="340" t="s">
        <v>552</v>
      </c>
      <c r="F130" s="330">
        <v>1500</v>
      </c>
      <c r="G130" s="330">
        <f t="shared" ref="G130:G137" si="20">+F130*0.5</f>
        <v>750</v>
      </c>
      <c r="H130" s="334" t="s">
        <v>665</v>
      </c>
      <c r="I130" s="360"/>
    </row>
    <row r="131" spans="2:9" x14ac:dyDescent="0.25">
      <c r="B131" s="327">
        <v>2</v>
      </c>
      <c r="C131" s="328" t="s">
        <v>678</v>
      </c>
      <c r="D131" s="329" t="s">
        <v>679</v>
      </c>
      <c r="E131" s="340" t="s">
        <v>552</v>
      </c>
      <c r="F131" s="330">
        <v>1500</v>
      </c>
      <c r="G131" s="330">
        <f t="shared" si="20"/>
        <v>750</v>
      </c>
      <c r="H131" s="334" t="s">
        <v>665</v>
      </c>
      <c r="I131" s="361"/>
    </row>
    <row r="132" spans="2:9" x14ac:dyDescent="0.25">
      <c r="B132" s="327">
        <v>3</v>
      </c>
      <c r="C132" s="328" t="s">
        <v>680</v>
      </c>
      <c r="D132" s="329" t="s">
        <v>681</v>
      </c>
      <c r="E132" s="340" t="s">
        <v>552</v>
      </c>
      <c r="F132" s="330">
        <v>1500</v>
      </c>
      <c r="G132" s="330">
        <f t="shared" si="20"/>
        <v>750</v>
      </c>
      <c r="H132" s="334" t="s">
        <v>665</v>
      </c>
      <c r="I132" s="361"/>
    </row>
    <row r="133" spans="2:9" x14ac:dyDescent="0.25">
      <c r="B133" s="327">
        <v>4</v>
      </c>
      <c r="C133" s="328" t="s">
        <v>682</v>
      </c>
      <c r="D133" s="329" t="s">
        <v>683</v>
      </c>
      <c r="E133" s="340" t="s">
        <v>552</v>
      </c>
      <c r="F133" s="330">
        <v>1500</v>
      </c>
      <c r="G133" s="330">
        <f t="shared" si="20"/>
        <v>750</v>
      </c>
      <c r="H133" s="334" t="s">
        <v>665</v>
      </c>
      <c r="I133" s="361"/>
    </row>
    <row r="134" spans="2:9" x14ac:dyDescent="0.25">
      <c r="B134" s="327">
        <v>5</v>
      </c>
      <c r="C134" s="328" t="s">
        <v>684</v>
      </c>
      <c r="D134" s="329" t="s">
        <v>685</v>
      </c>
      <c r="E134" s="340" t="s">
        <v>552</v>
      </c>
      <c r="F134" s="330">
        <v>1500</v>
      </c>
      <c r="G134" s="330">
        <f t="shared" si="20"/>
        <v>750</v>
      </c>
      <c r="H134" s="334" t="s">
        <v>665</v>
      </c>
      <c r="I134" s="361"/>
    </row>
    <row r="135" spans="2:9" x14ac:dyDescent="0.25">
      <c r="B135" s="327">
        <v>6</v>
      </c>
      <c r="C135" s="328" t="s">
        <v>686</v>
      </c>
      <c r="D135" s="329" t="s">
        <v>687</v>
      </c>
      <c r="E135" s="340" t="s">
        <v>552</v>
      </c>
      <c r="F135" s="330">
        <v>1500</v>
      </c>
      <c r="G135" s="330">
        <f t="shared" si="20"/>
        <v>750</v>
      </c>
      <c r="H135" s="334" t="s">
        <v>665</v>
      </c>
      <c r="I135" s="361"/>
    </row>
    <row r="136" spans="2:9" x14ac:dyDescent="0.25">
      <c r="B136" s="327">
        <v>7</v>
      </c>
      <c r="C136" s="328" t="s">
        <v>688</v>
      </c>
      <c r="D136" s="329" t="s">
        <v>689</v>
      </c>
      <c r="E136" s="340" t="s">
        <v>552</v>
      </c>
      <c r="F136" s="330">
        <v>1500</v>
      </c>
      <c r="G136" s="330">
        <f t="shared" si="20"/>
        <v>750</v>
      </c>
      <c r="H136" s="334" t="s">
        <v>665</v>
      </c>
      <c r="I136" s="361"/>
    </row>
    <row r="137" spans="2:9" x14ac:dyDescent="0.25">
      <c r="B137" s="327">
        <v>8</v>
      </c>
      <c r="C137" s="328" t="s">
        <v>690</v>
      </c>
      <c r="D137" s="329" t="s">
        <v>691</v>
      </c>
      <c r="E137" s="340" t="s">
        <v>552</v>
      </c>
      <c r="F137" s="330">
        <v>1500</v>
      </c>
      <c r="G137" s="330">
        <f t="shared" si="20"/>
        <v>750</v>
      </c>
      <c r="H137" s="334" t="s">
        <v>665</v>
      </c>
      <c r="I137" s="362">
        <f>SUM(G130:G137)</f>
        <v>6000</v>
      </c>
    </row>
    <row r="138" spans="2:9" x14ac:dyDescent="0.25">
      <c r="B138" s="354"/>
      <c r="C138" s="355"/>
      <c r="D138" s="356"/>
      <c r="E138" s="357"/>
      <c r="F138" s="358"/>
      <c r="G138" s="358"/>
      <c r="H138" s="359"/>
      <c r="I138" s="298"/>
    </row>
    <row r="139" spans="2:9" x14ac:dyDescent="0.25">
      <c r="B139" s="327">
        <v>1</v>
      </c>
      <c r="C139" s="331" t="s">
        <v>869</v>
      </c>
      <c r="D139" s="332" t="s">
        <v>870</v>
      </c>
      <c r="E139" s="327" t="s">
        <v>296</v>
      </c>
      <c r="F139" s="333">
        <v>1500</v>
      </c>
      <c r="G139" s="330">
        <f>+F139*0.5</f>
        <v>750</v>
      </c>
      <c r="H139" s="334" t="s">
        <v>665</v>
      </c>
      <c r="I139" s="360"/>
    </row>
    <row r="140" spans="2:9" x14ac:dyDescent="0.25">
      <c r="B140" s="327">
        <v>2</v>
      </c>
      <c r="C140" s="331" t="s">
        <v>871</v>
      </c>
      <c r="D140" s="332" t="s">
        <v>872</v>
      </c>
      <c r="E140" s="327" t="s">
        <v>296</v>
      </c>
      <c r="F140" s="333">
        <v>1500</v>
      </c>
      <c r="G140" s="330">
        <f>+F140*0.5</f>
        <v>750</v>
      </c>
      <c r="H140" s="334" t="s">
        <v>665</v>
      </c>
      <c r="I140" s="361"/>
    </row>
    <row r="141" spans="2:9" x14ac:dyDescent="0.25">
      <c r="B141" s="327">
        <v>3</v>
      </c>
      <c r="C141" s="331" t="s">
        <v>873</v>
      </c>
      <c r="D141" s="332" t="s">
        <v>874</v>
      </c>
      <c r="E141" s="327" t="s">
        <v>296</v>
      </c>
      <c r="F141" s="333">
        <v>1500</v>
      </c>
      <c r="G141" s="330">
        <f>+F141*0.5</f>
        <v>750</v>
      </c>
      <c r="H141" s="334" t="s">
        <v>665</v>
      </c>
      <c r="I141" s="362">
        <f>SUM(G139:G141)</f>
        <v>2250</v>
      </c>
    </row>
    <row r="142" spans="2:9" x14ac:dyDescent="0.25">
      <c r="B142" s="354"/>
      <c r="C142" s="355"/>
      <c r="D142" s="356"/>
      <c r="E142" s="357"/>
      <c r="F142" s="358"/>
      <c r="G142" s="358"/>
      <c r="H142" s="359"/>
      <c r="I142" s="298"/>
    </row>
    <row r="143" spans="2:9" x14ac:dyDescent="0.25">
      <c r="B143" s="327">
        <v>1</v>
      </c>
      <c r="C143" s="331" t="s">
        <v>1153</v>
      </c>
      <c r="D143" s="332" t="s">
        <v>846</v>
      </c>
      <c r="E143" s="327" t="s">
        <v>510</v>
      </c>
      <c r="F143" s="333">
        <v>1500</v>
      </c>
      <c r="G143" s="330">
        <f>+F143*0.5</f>
        <v>750</v>
      </c>
      <c r="H143" s="334" t="s">
        <v>665</v>
      </c>
      <c r="I143" s="363">
        <f>+G143</f>
        <v>750</v>
      </c>
    </row>
    <row r="144" spans="2:9" x14ac:dyDescent="0.25">
      <c r="B144" s="354"/>
      <c r="C144" s="355"/>
      <c r="D144" s="356"/>
      <c r="E144" s="357"/>
      <c r="F144" s="358"/>
      <c r="G144" s="358"/>
      <c r="H144" s="359"/>
      <c r="I144" s="298"/>
    </row>
    <row r="145" spans="2:9" x14ac:dyDescent="0.25">
      <c r="B145" s="327">
        <v>1</v>
      </c>
      <c r="C145" s="331" t="s">
        <v>820</v>
      </c>
      <c r="D145" s="332" t="s">
        <v>821</v>
      </c>
      <c r="E145" s="327" t="s">
        <v>461</v>
      </c>
      <c r="F145" s="330">
        <v>2000</v>
      </c>
      <c r="G145" s="330">
        <f>+F145*0.5</f>
        <v>1000</v>
      </c>
      <c r="H145" s="334" t="s">
        <v>665</v>
      </c>
      <c r="I145" s="360"/>
    </row>
    <row r="146" spans="2:9" x14ac:dyDescent="0.25">
      <c r="B146" s="327">
        <v>2</v>
      </c>
      <c r="C146" s="331" t="s">
        <v>822</v>
      </c>
      <c r="D146" s="332" t="s">
        <v>823</v>
      </c>
      <c r="E146" s="327" t="s">
        <v>461</v>
      </c>
      <c r="F146" s="330">
        <v>1500</v>
      </c>
      <c r="G146" s="330">
        <f>+F146*0.5</f>
        <v>750</v>
      </c>
      <c r="H146" s="334" t="s">
        <v>665</v>
      </c>
      <c r="I146" s="361"/>
    </row>
    <row r="147" spans="2:9" x14ac:dyDescent="0.25">
      <c r="B147" s="327">
        <v>3</v>
      </c>
      <c r="C147" s="331" t="s">
        <v>824</v>
      </c>
      <c r="D147" s="332" t="s">
        <v>825</v>
      </c>
      <c r="E147" s="327" t="s">
        <v>461</v>
      </c>
      <c r="F147" s="330">
        <v>1500</v>
      </c>
      <c r="G147" s="330">
        <f>+F147*0.5</f>
        <v>750</v>
      </c>
      <c r="H147" s="334" t="s">
        <v>665</v>
      </c>
      <c r="I147" s="361"/>
    </row>
    <row r="148" spans="2:9" x14ac:dyDescent="0.25">
      <c r="B148" s="327">
        <v>4</v>
      </c>
      <c r="C148" s="331" t="s">
        <v>826</v>
      </c>
      <c r="D148" s="332" t="s">
        <v>827</v>
      </c>
      <c r="E148" s="327" t="s">
        <v>461</v>
      </c>
      <c r="F148" s="330">
        <v>1500</v>
      </c>
      <c r="G148" s="330">
        <f>+F148*0.5</f>
        <v>750</v>
      </c>
      <c r="H148" s="334" t="s">
        <v>665</v>
      </c>
      <c r="I148" s="362">
        <f>SUM(G145:G148)</f>
        <v>3250</v>
      </c>
    </row>
    <row r="149" spans="2:9" x14ac:dyDescent="0.25">
      <c r="B149" s="354"/>
      <c r="C149" s="355"/>
      <c r="D149" s="356"/>
      <c r="E149" s="357"/>
      <c r="F149" s="358"/>
      <c r="G149" s="358"/>
      <c r="H149" s="359"/>
      <c r="I149" s="298"/>
    </row>
    <row r="150" spans="2:9" x14ac:dyDescent="0.25">
      <c r="B150" s="327">
        <v>1</v>
      </c>
      <c r="C150" s="331" t="s">
        <v>834</v>
      </c>
      <c r="D150" s="332" t="s">
        <v>835</v>
      </c>
      <c r="E150" s="327" t="s">
        <v>376</v>
      </c>
      <c r="F150" s="333">
        <v>1500</v>
      </c>
      <c r="G150" s="330">
        <f>+F150*0.5</f>
        <v>750</v>
      </c>
      <c r="H150" s="334" t="s">
        <v>665</v>
      </c>
      <c r="I150" s="360"/>
    </row>
    <row r="151" spans="2:9" x14ac:dyDescent="0.25">
      <c r="B151" s="327">
        <v>2</v>
      </c>
      <c r="C151" s="331" t="s">
        <v>836</v>
      </c>
      <c r="D151" s="332" t="s">
        <v>837</v>
      </c>
      <c r="E151" s="327" t="s">
        <v>376</v>
      </c>
      <c r="F151" s="333">
        <v>1500</v>
      </c>
      <c r="G151" s="330">
        <f>+F151*0.5</f>
        <v>750</v>
      </c>
      <c r="H151" s="334" t="s">
        <v>665</v>
      </c>
      <c r="I151" s="361"/>
    </row>
    <row r="152" spans="2:9" x14ac:dyDescent="0.25">
      <c r="B152" s="327">
        <v>3</v>
      </c>
      <c r="C152" s="331" t="s">
        <v>838</v>
      </c>
      <c r="D152" s="332" t="s">
        <v>839</v>
      </c>
      <c r="E152" s="327" t="s">
        <v>376</v>
      </c>
      <c r="F152" s="333">
        <v>1500</v>
      </c>
      <c r="G152" s="330">
        <f>+F152*0.5</f>
        <v>750</v>
      </c>
      <c r="H152" s="334" t="s">
        <v>665</v>
      </c>
      <c r="I152" s="362">
        <f>SUM(G150:G152)</f>
        <v>2250</v>
      </c>
    </row>
    <row r="154" spans="2:9" s="1" customFormat="1" x14ac:dyDescent="0.25">
      <c r="C154" s="325"/>
      <c r="D154" s="84"/>
      <c r="F154" s="252">
        <f>SUM(F2:F152)</f>
        <v>191000</v>
      </c>
      <c r="G154" s="252">
        <f>SUM(G2:G152)</f>
        <v>95500</v>
      </c>
      <c r="I154" s="252">
        <f>SUM(I2:I152)</f>
        <v>95500</v>
      </c>
    </row>
  </sheetData>
  <autoFilter ref="B1:H152"/>
  <conditionalFormatting sqref="D1:D20 D22:D28 D30 D32:D33 D35 D37 D39:D43 D45:D49 D51:D53 D55:D61 D63:D66 D68:D80 D82:D83 D85:D88 D90:D94 D96:D98 D100:D102 D104:D108 D110 D112:D114 D116:D117 D119:D128 D130:D137 D139:D141 D143 D145:D148 D150:D1048576">
    <cfRule type="duplicateValues" dxfId="27" priority="27"/>
  </conditionalFormatting>
  <conditionalFormatting sqref="D21">
    <cfRule type="duplicateValues" dxfId="26" priority="26"/>
  </conditionalFormatting>
  <conditionalFormatting sqref="D29">
    <cfRule type="duplicateValues" dxfId="25" priority="25"/>
  </conditionalFormatting>
  <conditionalFormatting sqref="D31">
    <cfRule type="duplicateValues" dxfId="24" priority="24"/>
  </conditionalFormatting>
  <conditionalFormatting sqref="D34">
    <cfRule type="duplicateValues" dxfId="23" priority="23"/>
  </conditionalFormatting>
  <conditionalFormatting sqref="D36">
    <cfRule type="duplicateValues" dxfId="22" priority="22"/>
  </conditionalFormatting>
  <conditionalFormatting sqref="D38">
    <cfRule type="duplicateValues" dxfId="21" priority="21"/>
  </conditionalFormatting>
  <conditionalFormatting sqref="D44">
    <cfRule type="duplicateValues" dxfId="20" priority="20"/>
  </conditionalFormatting>
  <conditionalFormatting sqref="D50">
    <cfRule type="duplicateValues" dxfId="19" priority="19"/>
  </conditionalFormatting>
  <conditionalFormatting sqref="D54">
    <cfRule type="duplicateValues" dxfId="18" priority="18"/>
  </conditionalFormatting>
  <conditionalFormatting sqref="D62">
    <cfRule type="duplicateValues" dxfId="17" priority="17"/>
  </conditionalFormatting>
  <conditionalFormatting sqref="D67">
    <cfRule type="duplicateValues" dxfId="16" priority="16"/>
  </conditionalFormatting>
  <conditionalFormatting sqref="D81">
    <cfRule type="duplicateValues" dxfId="15" priority="15"/>
  </conditionalFormatting>
  <conditionalFormatting sqref="D84">
    <cfRule type="duplicateValues" dxfId="14" priority="14"/>
  </conditionalFormatting>
  <conditionalFormatting sqref="D89">
    <cfRule type="duplicateValues" dxfId="13" priority="13"/>
  </conditionalFormatting>
  <conditionalFormatting sqref="D95">
    <cfRule type="duplicateValues" dxfId="12" priority="12"/>
  </conditionalFormatting>
  <conditionalFormatting sqref="D99">
    <cfRule type="duplicateValues" dxfId="11" priority="11"/>
  </conditionalFormatting>
  <conditionalFormatting sqref="D103">
    <cfRule type="duplicateValues" dxfId="10" priority="10"/>
  </conditionalFormatting>
  <conditionalFormatting sqref="D109">
    <cfRule type="duplicateValues" dxfId="9" priority="9"/>
  </conditionalFormatting>
  <conditionalFormatting sqref="D111">
    <cfRule type="duplicateValues" dxfId="8" priority="8"/>
  </conditionalFormatting>
  <conditionalFormatting sqref="D115">
    <cfRule type="duplicateValues" dxfId="7" priority="7"/>
  </conditionalFormatting>
  <conditionalFormatting sqref="D118">
    <cfRule type="duplicateValues" dxfId="6" priority="6"/>
  </conditionalFormatting>
  <conditionalFormatting sqref="D129">
    <cfRule type="duplicateValues" dxfId="5" priority="5"/>
  </conditionalFormatting>
  <conditionalFormatting sqref="D138">
    <cfRule type="duplicateValues" dxfId="4" priority="4"/>
  </conditionalFormatting>
  <conditionalFormatting sqref="D142">
    <cfRule type="duplicateValues" dxfId="3" priority="3"/>
  </conditionalFormatting>
  <conditionalFormatting sqref="D144">
    <cfRule type="duplicateValues" dxfId="2" priority="2"/>
  </conditionalFormatting>
  <conditionalFormatting sqref="D149">
    <cfRule type="duplicateValues" dxfId="1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8"/>
  <sheetViews>
    <sheetView zoomScaleNormal="100" workbookViewId="0">
      <pane ySplit="1" topLeftCell="A211" activePane="bottomLeft" state="frozen"/>
      <selection pane="bottomLeft" activeCell="C211" sqref="C211"/>
    </sheetView>
  </sheetViews>
  <sheetFormatPr baseColWidth="10" defaultColWidth="9.140625" defaultRowHeight="15" x14ac:dyDescent="0.25"/>
  <cols>
    <col min="1" max="1" width="12.5703125" style="62" bestFit="1" customWidth="1"/>
    <col min="2" max="2" width="38.140625" style="253" bestFit="1" customWidth="1"/>
    <col min="3" max="3" width="48.42578125" style="62" bestFit="1" customWidth="1"/>
    <col min="4" max="4" width="14.42578125" style="253" bestFit="1" customWidth="1"/>
    <col min="5" max="16384" width="9.140625" style="62"/>
  </cols>
  <sheetData>
    <row r="1" spans="1:4" s="82" customFormat="1" x14ac:dyDescent="0.25">
      <c r="A1" s="263" t="s">
        <v>562</v>
      </c>
      <c r="B1" s="264" t="s">
        <v>1146</v>
      </c>
      <c r="C1" s="265" t="s">
        <v>1147</v>
      </c>
      <c r="D1" s="266" t="s">
        <v>1148</v>
      </c>
    </row>
    <row r="2" spans="1:4" x14ac:dyDescent="0.25">
      <c r="A2" s="231" t="s">
        <v>594</v>
      </c>
      <c r="B2" s="229" t="s">
        <v>595</v>
      </c>
      <c r="C2" s="111" t="s">
        <v>37</v>
      </c>
      <c r="D2" s="229" t="s">
        <v>546</v>
      </c>
    </row>
    <row r="3" spans="1:4" x14ac:dyDescent="0.25">
      <c r="A3" s="231" t="s">
        <v>597</v>
      </c>
      <c r="B3" s="229" t="s">
        <v>598</v>
      </c>
      <c r="C3" s="111" t="s">
        <v>37</v>
      </c>
      <c r="D3" s="229" t="s">
        <v>546</v>
      </c>
    </row>
    <row r="4" spans="1:4" x14ac:dyDescent="0.25">
      <c r="A4" s="231" t="s">
        <v>599</v>
      </c>
      <c r="B4" s="229" t="s">
        <v>600</v>
      </c>
      <c r="C4" s="111" t="s">
        <v>37</v>
      </c>
      <c r="D4" s="229" t="s">
        <v>546</v>
      </c>
    </row>
    <row r="5" spans="1:4" x14ac:dyDescent="0.25">
      <c r="A5" s="228" t="s">
        <v>601</v>
      </c>
      <c r="B5" s="229" t="s">
        <v>602</v>
      </c>
      <c r="C5" s="111" t="s">
        <v>37</v>
      </c>
      <c r="D5" s="229" t="s">
        <v>546</v>
      </c>
    </row>
    <row r="6" spans="1:4" x14ac:dyDescent="0.25">
      <c r="A6" s="231" t="s">
        <v>603</v>
      </c>
      <c r="B6" s="229" t="s">
        <v>604</v>
      </c>
      <c r="C6" s="111" t="s">
        <v>37</v>
      </c>
      <c r="D6" s="229" t="s">
        <v>546</v>
      </c>
    </row>
    <row r="7" spans="1:4" x14ac:dyDescent="0.25">
      <c r="A7" s="228" t="s">
        <v>605</v>
      </c>
      <c r="B7" s="229" t="s">
        <v>606</v>
      </c>
      <c r="C7" s="111" t="s">
        <v>37</v>
      </c>
      <c r="D7" s="229" t="s">
        <v>546</v>
      </c>
    </row>
    <row r="8" spans="1:4" x14ac:dyDescent="0.25">
      <c r="A8" s="231" t="s">
        <v>607</v>
      </c>
      <c r="B8" s="229" t="s">
        <v>608</v>
      </c>
      <c r="C8" s="111" t="s">
        <v>37</v>
      </c>
      <c r="D8" s="229" t="s">
        <v>547</v>
      </c>
    </row>
    <row r="9" spans="1:4" x14ac:dyDescent="0.25">
      <c r="A9" s="231" t="s">
        <v>609</v>
      </c>
      <c r="B9" s="229" t="s">
        <v>610</v>
      </c>
      <c r="C9" s="111" t="s">
        <v>37</v>
      </c>
      <c r="D9" s="229" t="s">
        <v>547</v>
      </c>
    </row>
    <row r="10" spans="1:4" x14ac:dyDescent="0.25">
      <c r="A10" s="231" t="s">
        <v>611</v>
      </c>
      <c r="B10" s="229" t="s">
        <v>612</v>
      </c>
      <c r="C10" s="111" t="s">
        <v>37</v>
      </c>
      <c r="D10" s="229" t="s">
        <v>547</v>
      </c>
    </row>
    <row r="11" spans="1:4" x14ac:dyDescent="0.25">
      <c r="A11" s="231" t="s">
        <v>613</v>
      </c>
      <c r="B11" s="229" t="s">
        <v>614</v>
      </c>
      <c r="C11" s="111" t="s">
        <v>37</v>
      </c>
      <c r="D11" s="229" t="s">
        <v>547</v>
      </c>
    </row>
    <row r="12" spans="1:4" x14ac:dyDescent="0.25">
      <c r="A12" s="231" t="s">
        <v>615</v>
      </c>
      <c r="B12" s="229" t="s">
        <v>616</v>
      </c>
      <c r="C12" s="111" t="s">
        <v>37</v>
      </c>
      <c r="D12" s="229" t="s">
        <v>547</v>
      </c>
    </row>
    <row r="13" spans="1:4" x14ac:dyDescent="0.25">
      <c r="A13" s="228" t="s">
        <v>617</v>
      </c>
      <c r="B13" s="229" t="s">
        <v>618</v>
      </c>
      <c r="C13" s="111" t="s">
        <v>37</v>
      </c>
      <c r="D13" s="229" t="s">
        <v>547</v>
      </c>
    </row>
    <row r="14" spans="1:4" x14ac:dyDescent="0.25">
      <c r="A14" s="231" t="s">
        <v>619</v>
      </c>
      <c r="B14" s="229" t="s">
        <v>620</v>
      </c>
      <c r="C14" s="111" t="s">
        <v>37</v>
      </c>
      <c r="D14" s="229" t="s">
        <v>547</v>
      </c>
    </row>
    <row r="15" spans="1:4" x14ac:dyDescent="0.25">
      <c r="A15" s="231" t="s">
        <v>621</v>
      </c>
      <c r="B15" s="229" t="s">
        <v>622</v>
      </c>
      <c r="C15" s="111" t="s">
        <v>37</v>
      </c>
      <c r="D15" s="229" t="s">
        <v>547</v>
      </c>
    </row>
    <row r="16" spans="1:4" x14ac:dyDescent="0.25">
      <c r="A16" s="231" t="s">
        <v>623</v>
      </c>
      <c r="B16" s="229" t="s">
        <v>624</v>
      </c>
      <c r="C16" s="111" t="s">
        <v>37</v>
      </c>
      <c r="D16" s="229" t="s">
        <v>547</v>
      </c>
    </row>
    <row r="17" spans="1:4" x14ac:dyDescent="0.25">
      <c r="A17" s="231" t="s">
        <v>625</v>
      </c>
      <c r="B17" s="229" t="s">
        <v>626</v>
      </c>
      <c r="C17" s="111" t="s">
        <v>37</v>
      </c>
      <c r="D17" s="229" t="s">
        <v>547</v>
      </c>
    </row>
    <row r="18" spans="1:4" x14ac:dyDescent="0.25">
      <c r="A18" s="231" t="s">
        <v>627</v>
      </c>
      <c r="B18" s="229" t="s">
        <v>628</v>
      </c>
      <c r="C18" s="111" t="s">
        <v>37</v>
      </c>
      <c r="D18" s="229" t="s">
        <v>547</v>
      </c>
    </row>
    <row r="19" spans="1:4" x14ac:dyDescent="0.25">
      <c r="A19" s="231" t="s">
        <v>629</v>
      </c>
      <c r="B19" s="229" t="s">
        <v>630</v>
      </c>
      <c r="C19" s="111" t="s">
        <v>37</v>
      </c>
      <c r="D19" s="229" t="s">
        <v>547</v>
      </c>
    </row>
    <row r="20" spans="1:4" x14ac:dyDescent="0.25">
      <c r="A20" s="231" t="s">
        <v>631</v>
      </c>
      <c r="B20" s="229" t="s">
        <v>632</v>
      </c>
      <c r="C20" s="111" t="s">
        <v>37</v>
      </c>
      <c r="D20" s="229" t="s">
        <v>547</v>
      </c>
    </row>
    <row r="21" spans="1:4" x14ac:dyDescent="0.25">
      <c r="A21" s="228" t="s">
        <v>633</v>
      </c>
      <c r="B21" s="229" t="s">
        <v>634</v>
      </c>
      <c r="C21" s="111" t="s">
        <v>37</v>
      </c>
      <c r="D21" s="229" t="s">
        <v>547</v>
      </c>
    </row>
    <row r="22" spans="1:4" x14ac:dyDescent="0.25">
      <c r="A22" s="228" t="s">
        <v>635</v>
      </c>
      <c r="B22" s="229" t="s">
        <v>636</v>
      </c>
      <c r="C22" s="111" t="s">
        <v>37</v>
      </c>
      <c r="D22" s="229" t="s">
        <v>547</v>
      </c>
    </row>
    <row r="23" spans="1:4" x14ac:dyDescent="0.25">
      <c r="A23" s="228" t="s">
        <v>637</v>
      </c>
      <c r="B23" s="229" t="s">
        <v>638</v>
      </c>
      <c r="C23" s="111" t="s">
        <v>37</v>
      </c>
      <c r="D23" s="229" t="s">
        <v>547</v>
      </c>
    </row>
    <row r="24" spans="1:4" x14ac:dyDescent="0.25">
      <c r="A24" s="228" t="s">
        <v>639</v>
      </c>
      <c r="B24" s="112" t="s">
        <v>640</v>
      </c>
      <c r="C24" s="111" t="s">
        <v>290</v>
      </c>
      <c r="D24" s="229" t="s">
        <v>546</v>
      </c>
    </row>
    <row r="25" spans="1:4" x14ac:dyDescent="0.25">
      <c r="A25" s="228" t="s">
        <v>641</v>
      </c>
      <c r="B25" s="112" t="s">
        <v>642</v>
      </c>
      <c r="C25" s="111" t="s">
        <v>290</v>
      </c>
      <c r="D25" s="229" t="s">
        <v>546</v>
      </c>
    </row>
    <row r="26" spans="1:4" x14ac:dyDescent="0.25">
      <c r="A26" s="228" t="s">
        <v>643</v>
      </c>
      <c r="B26" s="112" t="s">
        <v>644</v>
      </c>
      <c r="C26" s="111" t="s">
        <v>290</v>
      </c>
      <c r="D26" s="229" t="s">
        <v>547</v>
      </c>
    </row>
    <row r="27" spans="1:4" x14ac:dyDescent="0.25">
      <c r="A27" s="228" t="s">
        <v>645</v>
      </c>
      <c r="B27" s="112" t="s">
        <v>646</v>
      </c>
      <c r="C27" s="111" t="s">
        <v>290</v>
      </c>
      <c r="D27" s="229" t="s">
        <v>547</v>
      </c>
    </row>
    <row r="28" spans="1:4" x14ac:dyDescent="0.25">
      <c r="A28" s="228" t="s">
        <v>692</v>
      </c>
      <c r="B28" s="112" t="s">
        <v>693</v>
      </c>
      <c r="C28" s="111" t="s">
        <v>34</v>
      </c>
      <c r="D28" s="229" t="s">
        <v>546</v>
      </c>
    </row>
    <row r="29" spans="1:4" x14ac:dyDescent="0.25">
      <c r="A29" s="228" t="s">
        <v>694</v>
      </c>
      <c r="B29" s="112" t="s">
        <v>695</v>
      </c>
      <c r="C29" s="111" t="s">
        <v>34</v>
      </c>
      <c r="D29" s="229" t="s">
        <v>546</v>
      </c>
    </row>
    <row r="30" spans="1:4" x14ac:dyDescent="0.25">
      <c r="A30" s="228" t="s">
        <v>696</v>
      </c>
      <c r="B30" s="112" t="s">
        <v>697</v>
      </c>
      <c r="C30" s="111" t="s">
        <v>34</v>
      </c>
      <c r="D30" s="229" t="s">
        <v>546</v>
      </c>
    </row>
    <row r="31" spans="1:4" x14ac:dyDescent="0.25">
      <c r="A31" s="228" t="s">
        <v>698</v>
      </c>
      <c r="B31" s="112" t="s">
        <v>699</v>
      </c>
      <c r="C31" s="111" t="s">
        <v>34</v>
      </c>
      <c r="D31" s="229" t="s">
        <v>547</v>
      </c>
    </row>
    <row r="32" spans="1:4" x14ac:dyDescent="0.25">
      <c r="A32" s="228" t="s">
        <v>700</v>
      </c>
      <c r="B32" s="112" t="s">
        <v>701</v>
      </c>
      <c r="C32" s="111" t="s">
        <v>34</v>
      </c>
      <c r="D32" s="229" t="s">
        <v>546</v>
      </c>
    </row>
    <row r="33" spans="1:4" x14ac:dyDescent="0.25">
      <c r="A33" s="228" t="s">
        <v>702</v>
      </c>
      <c r="B33" s="112" t="s">
        <v>703</v>
      </c>
      <c r="C33" s="111" t="s">
        <v>34</v>
      </c>
      <c r="D33" s="229" t="s">
        <v>546</v>
      </c>
    </row>
    <row r="34" spans="1:4" x14ac:dyDescent="0.25">
      <c r="A34" s="228" t="s">
        <v>704</v>
      </c>
      <c r="B34" s="112" t="s">
        <v>705</v>
      </c>
      <c r="C34" s="111" t="s">
        <v>34</v>
      </c>
      <c r="D34" s="229" t="s">
        <v>546</v>
      </c>
    </row>
    <row r="35" spans="1:4" x14ac:dyDescent="0.25">
      <c r="A35" s="228" t="s">
        <v>706</v>
      </c>
      <c r="B35" s="112" t="s">
        <v>707</v>
      </c>
      <c r="C35" s="111" t="s">
        <v>34</v>
      </c>
      <c r="D35" s="229" t="s">
        <v>546</v>
      </c>
    </row>
    <row r="36" spans="1:4" x14ac:dyDescent="0.25">
      <c r="A36" s="228" t="s">
        <v>708</v>
      </c>
      <c r="B36" s="112" t="s">
        <v>709</v>
      </c>
      <c r="C36" s="111" t="s">
        <v>34</v>
      </c>
      <c r="D36" s="229" t="s">
        <v>547</v>
      </c>
    </row>
    <row r="37" spans="1:4" x14ac:dyDescent="0.25">
      <c r="A37" s="228" t="s">
        <v>710</v>
      </c>
      <c r="B37" s="112" t="s">
        <v>711</v>
      </c>
      <c r="C37" s="111" t="s">
        <v>34</v>
      </c>
      <c r="D37" s="229" t="s">
        <v>547</v>
      </c>
    </row>
    <row r="38" spans="1:4" x14ac:dyDescent="0.25">
      <c r="A38" s="228" t="s">
        <v>712</v>
      </c>
      <c r="B38" s="112" t="s">
        <v>713</v>
      </c>
      <c r="C38" s="111" t="s">
        <v>34</v>
      </c>
      <c r="D38" s="229" t="s">
        <v>547</v>
      </c>
    </row>
    <row r="39" spans="1:4" x14ac:dyDescent="0.25">
      <c r="A39" s="228" t="s">
        <v>714</v>
      </c>
      <c r="B39" s="112" t="s">
        <v>715</v>
      </c>
      <c r="C39" s="111" t="s">
        <v>34</v>
      </c>
      <c r="D39" s="229" t="s">
        <v>547</v>
      </c>
    </row>
    <row r="40" spans="1:4" x14ac:dyDescent="0.25">
      <c r="A40" s="228" t="s">
        <v>716</v>
      </c>
      <c r="B40" s="112" t="s">
        <v>717</v>
      </c>
      <c r="C40" s="111" t="s">
        <v>34</v>
      </c>
      <c r="D40" s="229" t="s">
        <v>547</v>
      </c>
    </row>
    <row r="41" spans="1:4" x14ac:dyDescent="0.25">
      <c r="A41" s="228" t="s">
        <v>718</v>
      </c>
      <c r="B41" s="112" t="s">
        <v>719</v>
      </c>
      <c r="C41" s="111" t="s">
        <v>34</v>
      </c>
      <c r="D41" s="229" t="s">
        <v>547</v>
      </c>
    </row>
    <row r="42" spans="1:4" x14ac:dyDescent="0.25">
      <c r="A42" s="228" t="s">
        <v>647</v>
      </c>
      <c r="B42" s="112" t="s">
        <v>648</v>
      </c>
      <c r="C42" s="111" t="s">
        <v>470</v>
      </c>
      <c r="D42" s="229" t="s">
        <v>546</v>
      </c>
    </row>
    <row r="43" spans="1:4" x14ac:dyDescent="0.25">
      <c r="A43" s="228" t="s">
        <v>649</v>
      </c>
      <c r="B43" s="112" t="s">
        <v>650</v>
      </c>
      <c r="C43" s="111" t="s">
        <v>470</v>
      </c>
      <c r="D43" s="229" t="s">
        <v>546</v>
      </c>
    </row>
    <row r="44" spans="1:4" x14ac:dyDescent="0.25">
      <c r="A44" s="228" t="s">
        <v>651</v>
      </c>
      <c r="B44" s="112" t="s">
        <v>652</v>
      </c>
      <c r="C44" s="111" t="s">
        <v>470</v>
      </c>
      <c r="D44" s="229" t="s">
        <v>547</v>
      </c>
    </row>
    <row r="45" spans="1:4" x14ac:dyDescent="0.25">
      <c r="A45" s="228" t="s">
        <v>653</v>
      </c>
      <c r="B45" s="112" t="s">
        <v>654</v>
      </c>
      <c r="C45" s="111" t="s">
        <v>289</v>
      </c>
      <c r="D45" s="229" t="s">
        <v>546</v>
      </c>
    </row>
    <row r="46" spans="1:4" x14ac:dyDescent="0.25">
      <c r="A46" s="228" t="s">
        <v>655</v>
      </c>
      <c r="B46" s="112" t="s">
        <v>656</v>
      </c>
      <c r="C46" s="111" t="s">
        <v>289</v>
      </c>
      <c r="D46" s="229" t="s">
        <v>546</v>
      </c>
    </row>
    <row r="47" spans="1:4" x14ac:dyDescent="0.25">
      <c r="A47" s="228" t="s">
        <v>657</v>
      </c>
      <c r="B47" s="112" t="s">
        <v>658</v>
      </c>
      <c r="C47" s="111" t="s">
        <v>289</v>
      </c>
      <c r="D47" s="229" t="s">
        <v>547</v>
      </c>
    </row>
    <row r="48" spans="1:4" x14ac:dyDescent="0.25">
      <c r="A48" s="228" t="s">
        <v>1120</v>
      </c>
      <c r="B48" s="112" t="s">
        <v>1121</v>
      </c>
      <c r="C48" s="111" t="s">
        <v>289</v>
      </c>
      <c r="D48" s="229" t="s">
        <v>547</v>
      </c>
    </row>
    <row r="49" spans="1:4" x14ac:dyDescent="0.25">
      <c r="A49" s="228" t="s">
        <v>1122</v>
      </c>
      <c r="B49" s="112" t="s">
        <v>1123</v>
      </c>
      <c r="C49" s="111" t="s">
        <v>289</v>
      </c>
      <c r="D49" s="112" t="s">
        <v>546</v>
      </c>
    </row>
    <row r="50" spans="1:4" x14ac:dyDescent="0.25">
      <c r="A50" s="228" t="s">
        <v>1124</v>
      </c>
      <c r="B50" s="112" t="s">
        <v>1125</v>
      </c>
      <c r="C50" s="111" t="s">
        <v>289</v>
      </c>
      <c r="D50" s="112" t="s">
        <v>546</v>
      </c>
    </row>
    <row r="51" spans="1:4" x14ac:dyDescent="0.25">
      <c r="A51" s="228" t="s">
        <v>659</v>
      </c>
      <c r="B51" s="112" t="s">
        <v>660</v>
      </c>
      <c r="C51" s="111" t="s">
        <v>30</v>
      </c>
      <c r="D51" s="229" t="s">
        <v>546</v>
      </c>
    </row>
    <row r="52" spans="1:4" x14ac:dyDescent="0.25">
      <c r="A52" s="228" t="s">
        <v>661</v>
      </c>
      <c r="B52" s="112" t="s">
        <v>662</v>
      </c>
      <c r="C52" s="111" t="s">
        <v>30</v>
      </c>
      <c r="D52" s="229" t="s">
        <v>546</v>
      </c>
    </row>
    <row r="53" spans="1:4" x14ac:dyDescent="0.25">
      <c r="A53" s="241" t="s">
        <v>847</v>
      </c>
      <c r="B53" s="112" t="s">
        <v>848</v>
      </c>
      <c r="C53" s="111" t="s">
        <v>469</v>
      </c>
      <c r="D53" s="229" t="s">
        <v>546</v>
      </c>
    </row>
    <row r="54" spans="1:4" x14ac:dyDescent="0.25">
      <c r="A54" s="228" t="s">
        <v>849</v>
      </c>
      <c r="B54" s="112" t="s">
        <v>850</v>
      </c>
      <c r="C54" s="111" t="s">
        <v>469</v>
      </c>
      <c r="D54" s="229" t="s">
        <v>546</v>
      </c>
    </row>
    <row r="55" spans="1:4" x14ac:dyDescent="0.25">
      <c r="A55" s="228" t="s">
        <v>851</v>
      </c>
      <c r="B55" s="112" t="s">
        <v>852</v>
      </c>
      <c r="C55" s="111" t="s">
        <v>469</v>
      </c>
      <c r="D55" s="112" t="s">
        <v>547</v>
      </c>
    </row>
    <row r="56" spans="1:4" x14ac:dyDescent="0.25">
      <c r="A56" s="111" t="s">
        <v>853</v>
      </c>
      <c r="B56" s="112" t="s">
        <v>854</v>
      </c>
      <c r="C56" s="111" t="s">
        <v>120</v>
      </c>
      <c r="D56" s="229" t="s">
        <v>546</v>
      </c>
    </row>
    <row r="57" spans="1:4" x14ac:dyDescent="0.25">
      <c r="A57" s="111" t="s">
        <v>855</v>
      </c>
      <c r="B57" s="112" t="s">
        <v>856</v>
      </c>
      <c r="C57" s="111" t="s">
        <v>120</v>
      </c>
      <c r="D57" s="229" t="s">
        <v>546</v>
      </c>
    </row>
    <row r="58" spans="1:4" x14ac:dyDescent="0.25">
      <c r="A58" s="111" t="s">
        <v>857</v>
      </c>
      <c r="B58" s="112" t="s">
        <v>858</v>
      </c>
      <c r="C58" s="111" t="s">
        <v>120</v>
      </c>
      <c r="D58" s="112" t="s">
        <v>547</v>
      </c>
    </row>
    <row r="59" spans="1:4" x14ac:dyDescent="0.25">
      <c r="A59" s="228" t="s">
        <v>875</v>
      </c>
      <c r="B59" s="112" t="s">
        <v>876</v>
      </c>
      <c r="C59" s="111" t="s">
        <v>468</v>
      </c>
      <c r="D59" s="112" t="s">
        <v>546</v>
      </c>
    </row>
    <row r="60" spans="1:4" x14ac:dyDescent="0.25">
      <c r="A60" s="228" t="s">
        <v>877</v>
      </c>
      <c r="B60" s="112" t="s">
        <v>878</v>
      </c>
      <c r="C60" s="111" t="s">
        <v>468</v>
      </c>
      <c r="D60" s="112" t="s">
        <v>546</v>
      </c>
    </row>
    <row r="61" spans="1:4" x14ac:dyDescent="0.25">
      <c r="A61" s="228" t="s">
        <v>879</v>
      </c>
      <c r="B61" s="112" t="s">
        <v>880</v>
      </c>
      <c r="C61" s="111" t="s">
        <v>468</v>
      </c>
      <c r="D61" s="112" t="s">
        <v>546</v>
      </c>
    </row>
    <row r="62" spans="1:4" x14ac:dyDescent="0.25">
      <c r="A62" s="228" t="s">
        <v>881</v>
      </c>
      <c r="B62" s="112" t="s">
        <v>882</v>
      </c>
      <c r="C62" s="111" t="s">
        <v>468</v>
      </c>
      <c r="D62" s="112" t="s">
        <v>546</v>
      </c>
    </row>
    <row r="63" spans="1:4" x14ac:dyDescent="0.25">
      <c r="A63" s="228" t="s">
        <v>883</v>
      </c>
      <c r="B63" s="112" t="s">
        <v>884</v>
      </c>
      <c r="C63" s="111" t="s">
        <v>468</v>
      </c>
      <c r="D63" s="112" t="s">
        <v>546</v>
      </c>
    </row>
    <row r="64" spans="1:4" x14ac:dyDescent="0.25">
      <c r="A64" s="228" t="s">
        <v>885</v>
      </c>
      <c r="B64" s="112" t="s">
        <v>886</v>
      </c>
      <c r="C64" s="111" t="s">
        <v>468</v>
      </c>
      <c r="D64" s="112" t="s">
        <v>547</v>
      </c>
    </row>
    <row r="65" spans="1:4" x14ac:dyDescent="0.25">
      <c r="A65" s="228" t="s">
        <v>887</v>
      </c>
      <c r="B65" s="112" t="s">
        <v>888</v>
      </c>
      <c r="C65" s="111" t="s">
        <v>468</v>
      </c>
      <c r="D65" s="112" t="s">
        <v>547</v>
      </c>
    </row>
    <row r="66" spans="1:4" x14ac:dyDescent="0.25">
      <c r="A66" s="228" t="s">
        <v>889</v>
      </c>
      <c r="B66" s="112" t="s">
        <v>890</v>
      </c>
      <c r="C66" s="111" t="s">
        <v>468</v>
      </c>
      <c r="D66" s="112" t="s">
        <v>547</v>
      </c>
    </row>
    <row r="67" spans="1:4" x14ac:dyDescent="0.25">
      <c r="A67" s="228" t="s">
        <v>891</v>
      </c>
      <c r="B67" s="112" t="s">
        <v>892</v>
      </c>
      <c r="C67" s="111" t="s">
        <v>468</v>
      </c>
      <c r="D67" s="112" t="s">
        <v>547</v>
      </c>
    </row>
    <row r="68" spans="1:4" x14ac:dyDescent="0.25">
      <c r="A68" s="228" t="s">
        <v>893</v>
      </c>
      <c r="B68" s="112" t="s">
        <v>894</v>
      </c>
      <c r="C68" s="111" t="s">
        <v>468</v>
      </c>
      <c r="D68" s="112" t="s">
        <v>547</v>
      </c>
    </row>
    <row r="69" spans="1:4" x14ac:dyDescent="0.25">
      <c r="A69" s="228" t="s">
        <v>895</v>
      </c>
      <c r="B69" s="112" t="s">
        <v>896</v>
      </c>
      <c r="C69" s="111" t="s">
        <v>16</v>
      </c>
      <c r="D69" s="112" t="s">
        <v>546</v>
      </c>
    </row>
    <row r="70" spans="1:4" x14ac:dyDescent="0.25">
      <c r="A70" s="228" t="s">
        <v>897</v>
      </c>
      <c r="B70" s="112" t="s">
        <v>898</v>
      </c>
      <c r="C70" s="111" t="s">
        <v>16</v>
      </c>
      <c r="D70" s="112" t="s">
        <v>546</v>
      </c>
    </row>
    <row r="71" spans="1:4" x14ac:dyDescent="0.25">
      <c r="A71" s="228" t="s">
        <v>899</v>
      </c>
      <c r="B71" s="112" t="s">
        <v>900</v>
      </c>
      <c r="C71" s="111" t="s">
        <v>16</v>
      </c>
      <c r="D71" s="112" t="s">
        <v>546</v>
      </c>
    </row>
    <row r="72" spans="1:4" x14ac:dyDescent="0.25">
      <c r="A72" s="228" t="s">
        <v>901</v>
      </c>
      <c r="B72" s="112" t="s">
        <v>902</v>
      </c>
      <c r="C72" s="111" t="s">
        <v>16</v>
      </c>
      <c r="D72" s="112" t="s">
        <v>546</v>
      </c>
    </row>
    <row r="73" spans="1:4" x14ac:dyDescent="0.25">
      <c r="A73" s="228" t="s">
        <v>903</v>
      </c>
      <c r="B73" s="112" t="s">
        <v>904</v>
      </c>
      <c r="C73" s="111" t="s">
        <v>16</v>
      </c>
      <c r="D73" s="112" t="s">
        <v>546</v>
      </c>
    </row>
    <row r="74" spans="1:4" x14ac:dyDescent="0.25">
      <c r="A74" s="228" t="s">
        <v>905</v>
      </c>
      <c r="B74" s="112" t="s">
        <v>906</v>
      </c>
      <c r="C74" s="111" t="s">
        <v>16</v>
      </c>
      <c r="D74" s="112" t="s">
        <v>546</v>
      </c>
    </row>
    <row r="75" spans="1:4" x14ac:dyDescent="0.25">
      <c r="A75" s="228" t="s">
        <v>907</v>
      </c>
      <c r="B75" s="112" t="s">
        <v>908</v>
      </c>
      <c r="C75" s="111" t="s">
        <v>16</v>
      </c>
      <c r="D75" s="112" t="s">
        <v>546</v>
      </c>
    </row>
    <row r="76" spans="1:4" x14ac:dyDescent="0.25">
      <c r="A76" s="228" t="s">
        <v>909</v>
      </c>
      <c r="B76" s="112" t="s">
        <v>910</v>
      </c>
      <c r="C76" s="111" t="s">
        <v>16</v>
      </c>
      <c r="D76" s="112" t="s">
        <v>546</v>
      </c>
    </row>
    <row r="77" spans="1:4" x14ac:dyDescent="0.25">
      <c r="A77" s="228" t="s">
        <v>911</v>
      </c>
      <c r="B77" s="112" t="s">
        <v>912</v>
      </c>
      <c r="C77" s="111" t="s">
        <v>16</v>
      </c>
      <c r="D77" s="112" t="s">
        <v>546</v>
      </c>
    </row>
    <row r="78" spans="1:4" x14ac:dyDescent="0.25">
      <c r="A78" s="228" t="s">
        <v>913</v>
      </c>
      <c r="B78" s="112" t="s">
        <v>914</v>
      </c>
      <c r="C78" s="111" t="s">
        <v>16</v>
      </c>
      <c r="D78" s="112" t="s">
        <v>546</v>
      </c>
    </row>
    <row r="79" spans="1:4" x14ac:dyDescent="0.25">
      <c r="A79" s="228" t="s">
        <v>915</v>
      </c>
      <c r="B79" s="112" t="s">
        <v>916</v>
      </c>
      <c r="C79" s="111" t="s">
        <v>16</v>
      </c>
      <c r="D79" s="112" t="s">
        <v>546</v>
      </c>
    </row>
    <row r="80" spans="1:4" x14ac:dyDescent="0.25">
      <c r="A80" s="228" t="s">
        <v>917</v>
      </c>
      <c r="B80" s="112" t="s">
        <v>918</v>
      </c>
      <c r="C80" s="111" t="s">
        <v>16</v>
      </c>
      <c r="D80" s="112" t="s">
        <v>546</v>
      </c>
    </row>
    <row r="81" spans="1:4" x14ac:dyDescent="0.25">
      <c r="A81" s="228" t="s">
        <v>919</v>
      </c>
      <c r="B81" s="112" t="s">
        <v>920</v>
      </c>
      <c r="C81" s="111" t="s">
        <v>16</v>
      </c>
      <c r="D81" s="112" t="s">
        <v>546</v>
      </c>
    </row>
    <row r="82" spans="1:4" x14ac:dyDescent="0.25">
      <c r="A82" s="228" t="s">
        <v>921</v>
      </c>
      <c r="B82" s="112" t="s">
        <v>922</v>
      </c>
      <c r="C82" s="111" t="s">
        <v>16</v>
      </c>
      <c r="D82" s="112" t="s">
        <v>546</v>
      </c>
    </row>
    <row r="83" spans="1:4" x14ac:dyDescent="0.25">
      <c r="A83" s="228" t="s">
        <v>923</v>
      </c>
      <c r="B83" s="112" t="s">
        <v>924</v>
      </c>
      <c r="C83" s="111" t="s">
        <v>16</v>
      </c>
      <c r="D83" s="112" t="s">
        <v>547</v>
      </c>
    </row>
    <row r="84" spans="1:4" x14ac:dyDescent="0.25">
      <c r="A84" s="228" t="s">
        <v>925</v>
      </c>
      <c r="B84" s="112" t="s">
        <v>926</v>
      </c>
      <c r="C84" s="111" t="s">
        <v>16</v>
      </c>
      <c r="D84" s="112" t="s">
        <v>547</v>
      </c>
    </row>
    <row r="85" spans="1:4" x14ac:dyDescent="0.25">
      <c r="A85" s="228" t="s">
        <v>927</v>
      </c>
      <c r="B85" s="112" t="s">
        <v>928</v>
      </c>
      <c r="C85" s="111" t="s">
        <v>16</v>
      </c>
      <c r="D85" s="112" t="s">
        <v>547</v>
      </c>
    </row>
    <row r="86" spans="1:4" x14ac:dyDescent="0.25">
      <c r="A86" s="228" t="s">
        <v>929</v>
      </c>
      <c r="B86" s="112" t="s">
        <v>930</v>
      </c>
      <c r="C86" s="111" t="s">
        <v>16</v>
      </c>
      <c r="D86" s="112" t="s">
        <v>547</v>
      </c>
    </row>
    <row r="87" spans="1:4" x14ac:dyDescent="0.25">
      <c r="A87" s="228" t="s">
        <v>931</v>
      </c>
      <c r="B87" s="112" t="s">
        <v>932</v>
      </c>
      <c r="C87" s="111" t="s">
        <v>16</v>
      </c>
      <c r="D87" s="112" t="s">
        <v>547</v>
      </c>
    </row>
    <row r="88" spans="1:4" x14ac:dyDescent="0.25">
      <c r="A88" s="228" t="s">
        <v>933</v>
      </c>
      <c r="B88" s="112" t="s">
        <v>934</v>
      </c>
      <c r="C88" s="111" t="s">
        <v>36</v>
      </c>
      <c r="D88" s="112" t="s">
        <v>546</v>
      </c>
    </row>
    <row r="89" spans="1:4" x14ac:dyDescent="0.25">
      <c r="A89" s="228" t="s">
        <v>935</v>
      </c>
      <c r="B89" s="112" t="s">
        <v>936</v>
      </c>
      <c r="C89" s="111" t="s">
        <v>36</v>
      </c>
      <c r="D89" s="112" t="s">
        <v>547</v>
      </c>
    </row>
    <row r="90" spans="1:4" x14ac:dyDescent="0.25">
      <c r="A90" s="228" t="s">
        <v>937</v>
      </c>
      <c r="B90" s="112" t="s">
        <v>938</v>
      </c>
      <c r="C90" s="111" t="s">
        <v>36</v>
      </c>
      <c r="D90" s="112" t="s">
        <v>546</v>
      </c>
    </row>
    <row r="91" spans="1:4" x14ac:dyDescent="0.25">
      <c r="A91" s="228" t="s">
        <v>939</v>
      </c>
      <c r="B91" s="112" t="s">
        <v>940</v>
      </c>
      <c r="C91" s="111" t="s">
        <v>36</v>
      </c>
      <c r="D91" s="112" t="s">
        <v>547</v>
      </c>
    </row>
    <row r="92" spans="1:4" x14ac:dyDescent="0.25">
      <c r="A92" s="228" t="s">
        <v>941</v>
      </c>
      <c r="B92" s="112" t="s">
        <v>942</v>
      </c>
      <c r="C92" s="111" t="s">
        <v>36</v>
      </c>
      <c r="D92" s="112" t="s">
        <v>547</v>
      </c>
    </row>
    <row r="93" spans="1:4" x14ac:dyDescent="0.25">
      <c r="A93" s="228" t="s">
        <v>567</v>
      </c>
      <c r="B93" s="112" t="s">
        <v>568</v>
      </c>
      <c r="C93" s="111" t="s">
        <v>35</v>
      </c>
      <c r="D93" s="229" t="s">
        <v>546</v>
      </c>
    </row>
    <row r="94" spans="1:4" x14ac:dyDescent="0.25">
      <c r="A94" s="228" t="s">
        <v>570</v>
      </c>
      <c r="B94" s="112" t="s">
        <v>571</v>
      </c>
      <c r="C94" s="111" t="s">
        <v>35</v>
      </c>
      <c r="D94" s="229" t="s">
        <v>546</v>
      </c>
    </row>
    <row r="95" spans="1:4" x14ac:dyDescent="0.25">
      <c r="A95" s="228" t="s">
        <v>572</v>
      </c>
      <c r="B95" s="112" t="s">
        <v>573</v>
      </c>
      <c r="C95" s="111" t="s">
        <v>35</v>
      </c>
      <c r="D95" s="229" t="s">
        <v>546</v>
      </c>
    </row>
    <row r="96" spans="1:4" x14ac:dyDescent="0.25">
      <c r="A96" s="228" t="s">
        <v>574</v>
      </c>
      <c r="B96" s="112" t="s">
        <v>575</v>
      </c>
      <c r="C96" s="111" t="s">
        <v>35</v>
      </c>
      <c r="D96" s="229" t="s">
        <v>546</v>
      </c>
    </row>
    <row r="97" spans="1:4" x14ac:dyDescent="0.25">
      <c r="A97" s="228" t="s">
        <v>576</v>
      </c>
      <c r="B97" s="112" t="s">
        <v>577</v>
      </c>
      <c r="C97" s="111" t="s">
        <v>35</v>
      </c>
      <c r="D97" s="229" t="s">
        <v>546</v>
      </c>
    </row>
    <row r="98" spans="1:4" x14ac:dyDescent="0.25">
      <c r="A98" s="228" t="s">
        <v>578</v>
      </c>
      <c r="B98" s="112" t="s">
        <v>579</v>
      </c>
      <c r="C98" s="111" t="s">
        <v>35</v>
      </c>
      <c r="D98" s="229" t="s">
        <v>546</v>
      </c>
    </row>
    <row r="99" spans="1:4" x14ac:dyDescent="0.25">
      <c r="A99" s="228" t="s">
        <v>580</v>
      </c>
      <c r="B99" s="112" t="s">
        <v>581</v>
      </c>
      <c r="C99" s="111" t="s">
        <v>35</v>
      </c>
      <c r="D99" s="229" t="s">
        <v>547</v>
      </c>
    </row>
    <row r="100" spans="1:4" x14ac:dyDescent="0.25">
      <c r="A100" s="228" t="s">
        <v>582</v>
      </c>
      <c r="B100" s="112" t="s">
        <v>583</v>
      </c>
      <c r="C100" s="111" t="s">
        <v>35</v>
      </c>
      <c r="D100" s="229" t="s">
        <v>547</v>
      </c>
    </row>
    <row r="101" spans="1:4" x14ac:dyDescent="0.25">
      <c r="A101" s="228" t="s">
        <v>584</v>
      </c>
      <c r="B101" s="112" t="s">
        <v>585</v>
      </c>
      <c r="C101" s="111" t="s">
        <v>35</v>
      </c>
      <c r="D101" s="229" t="s">
        <v>547</v>
      </c>
    </row>
    <row r="102" spans="1:4" x14ac:dyDescent="0.25">
      <c r="A102" s="228" t="s">
        <v>586</v>
      </c>
      <c r="B102" s="112" t="s">
        <v>587</v>
      </c>
      <c r="C102" s="111" t="s">
        <v>35</v>
      </c>
      <c r="D102" s="229" t="s">
        <v>547</v>
      </c>
    </row>
    <row r="103" spans="1:4" x14ac:dyDescent="0.25">
      <c r="A103" s="228" t="s">
        <v>588</v>
      </c>
      <c r="B103" s="112" t="s">
        <v>589</v>
      </c>
      <c r="C103" s="111" t="s">
        <v>35</v>
      </c>
      <c r="D103" s="229" t="s">
        <v>547</v>
      </c>
    </row>
    <row r="104" spans="1:4" x14ac:dyDescent="0.25">
      <c r="A104" s="228" t="s">
        <v>590</v>
      </c>
      <c r="B104" s="112" t="s">
        <v>591</v>
      </c>
      <c r="C104" s="111" t="s">
        <v>35</v>
      </c>
      <c r="D104" s="229" t="s">
        <v>547</v>
      </c>
    </row>
    <row r="105" spans="1:4" x14ac:dyDescent="0.25">
      <c r="A105" s="228" t="s">
        <v>592</v>
      </c>
      <c r="B105" s="112" t="s">
        <v>593</v>
      </c>
      <c r="C105" s="111" t="s">
        <v>35</v>
      </c>
      <c r="D105" s="229" t="s">
        <v>547</v>
      </c>
    </row>
    <row r="106" spans="1:4" x14ac:dyDescent="0.25">
      <c r="A106" s="228" t="s">
        <v>943</v>
      </c>
      <c r="B106" s="112" t="s">
        <v>944</v>
      </c>
      <c r="C106" s="111" t="s">
        <v>32</v>
      </c>
      <c r="D106" s="112" t="s">
        <v>546</v>
      </c>
    </row>
    <row r="107" spans="1:4" x14ac:dyDescent="0.25">
      <c r="A107" s="228" t="s">
        <v>945</v>
      </c>
      <c r="B107" s="112" t="s">
        <v>946</v>
      </c>
      <c r="C107" s="111" t="s">
        <v>32</v>
      </c>
      <c r="D107" s="112" t="s">
        <v>546</v>
      </c>
    </row>
    <row r="108" spans="1:4" x14ac:dyDescent="0.25">
      <c r="A108" s="228" t="s">
        <v>947</v>
      </c>
      <c r="B108" s="112" t="s">
        <v>948</v>
      </c>
      <c r="C108" s="111" t="s">
        <v>32</v>
      </c>
      <c r="D108" s="112" t="s">
        <v>546</v>
      </c>
    </row>
    <row r="109" spans="1:4" x14ac:dyDescent="0.25">
      <c r="A109" s="228" t="s">
        <v>949</v>
      </c>
      <c r="B109" s="112" t="s">
        <v>950</v>
      </c>
      <c r="C109" s="111" t="s">
        <v>32</v>
      </c>
      <c r="D109" s="112" t="s">
        <v>547</v>
      </c>
    </row>
    <row r="110" spans="1:4" x14ac:dyDescent="0.25">
      <c r="A110" s="228" t="s">
        <v>951</v>
      </c>
      <c r="B110" s="112" t="s">
        <v>952</v>
      </c>
      <c r="C110" s="111" t="s">
        <v>32</v>
      </c>
      <c r="D110" s="112" t="s">
        <v>547</v>
      </c>
    </row>
    <row r="111" spans="1:4" x14ac:dyDescent="0.25">
      <c r="A111" s="228" t="s">
        <v>953</v>
      </c>
      <c r="B111" s="112" t="s">
        <v>954</v>
      </c>
      <c r="C111" s="111" t="s">
        <v>32</v>
      </c>
      <c r="D111" s="112" t="s">
        <v>547</v>
      </c>
    </row>
    <row r="112" spans="1:4" x14ac:dyDescent="0.25">
      <c r="A112" s="228" t="s">
        <v>955</v>
      </c>
      <c r="B112" s="112" t="s">
        <v>956</v>
      </c>
      <c r="C112" s="111" t="s">
        <v>32</v>
      </c>
      <c r="D112" s="112" t="s">
        <v>547</v>
      </c>
    </row>
    <row r="113" spans="1:4" x14ac:dyDescent="0.25">
      <c r="A113" s="111" t="s">
        <v>957</v>
      </c>
      <c r="B113" s="112" t="s">
        <v>958</v>
      </c>
      <c r="C113" s="111" t="s">
        <v>408</v>
      </c>
      <c r="D113" s="112" t="s">
        <v>546</v>
      </c>
    </row>
    <row r="114" spans="1:4" x14ac:dyDescent="0.25">
      <c r="A114" s="111" t="s">
        <v>959</v>
      </c>
      <c r="B114" s="112" t="s">
        <v>960</v>
      </c>
      <c r="C114" s="111" t="s">
        <v>408</v>
      </c>
      <c r="D114" s="112" t="s">
        <v>546</v>
      </c>
    </row>
    <row r="115" spans="1:4" x14ac:dyDescent="0.25">
      <c r="A115" s="228" t="s">
        <v>961</v>
      </c>
      <c r="B115" s="112" t="s">
        <v>962</v>
      </c>
      <c r="C115" s="111" t="s">
        <v>313</v>
      </c>
      <c r="D115" s="112" t="s">
        <v>546</v>
      </c>
    </row>
    <row r="116" spans="1:4" x14ac:dyDescent="0.25">
      <c r="A116" s="228" t="s">
        <v>963</v>
      </c>
      <c r="B116" s="112" t="s">
        <v>964</v>
      </c>
      <c r="C116" s="111" t="s">
        <v>313</v>
      </c>
      <c r="D116" s="112" t="s">
        <v>546</v>
      </c>
    </row>
    <row r="117" spans="1:4" x14ac:dyDescent="0.25">
      <c r="A117" s="228" t="s">
        <v>965</v>
      </c>
      <c r="B117" s="112" t="s">
        <v>966</v>
      </c>
      <c r="C117" s="111" t="s">
        <v>313</v>
      </c>
      <c r="D117" s="112" t="s">
        <v>546</v>
      </c>
    </row>
    <row r="118" spans="1:4" x14ac:dyDescent="0.25">
      <c r="A118" s="228" t="s">
        <v>967</v>
      </c>
      <c r="B118" s="112" t="s">
        <v>968</v>
      </c>
      <c r="C118" s="111" t="s">
        <v>313</v>
      </c>
      <c r="D118" s="112" t="s">
        <v>546</v>
      </c>
    </row>
    <row r="119" spans="1:4" x14ac:dyDescent="0.25">
      <c r="A119" s="228" t="s">
        <v>969</v>
      </c>
      <c r="B119" s="112" t="s">
        <v>970</v>
      </c>
      <c r="C119" s="111" t="s">
        <v>313</v>
      </c>
      <c r="D119" s="112" t="s">
        <v>546</v>
      </c>
    </row>
    <row r="120" spans="1:4" x14ac:dyDescent="0.25">
      <c r="A120" s="228" t="s">
        <v>971</v>
      </c>
      <c r="B120" s="112" t="s">
        <v>972</v>
      </c>
      <c r="C120" s="111" t="s">
        <v>313</v>
      </c>
      <c r="D120" s="112" t="s">
        <v>546</v>
      </c>
    </row>
    <row r="121" spans="1:4" x14ac:dyDescent="0.25">
      <c r="A121" s="228" t="s">
        <v>973</v>
      </c>
      <c r="B121" s="112" t="s">
        <v>974</v>
      </c>
      <c r="C121" s="111" t="s">
        <v>313</v>
      </c>
      <c r="D121" s="112" t="s">
        <v>546</v>
      </c>
    </row>
    <row r="122" spans="1:4" x14ac:dyDescent="0.25">
      <c r="A122" s="242" t="s">
        <v>975</v>
      </c>
      <c r="B122" s="112" t="s">
        <v>976</v>
      </c>
      <c r="C122" s="111" t="s">
        <v>313</v>
      </c>
      <c r="D122" s="112" t="s">
        <v>546</v>
      </c>
    </row>
    <row r="123" spans="1:4" x14ac:dyDescent="0.25">
      <c r="A123" s="228" t="s">
        <v>977</v>
      </c>
      <c r="B123" s="112" t="s">
        <v>978</v>
      </c>
      <c r="C123" s="111" t="s">
        <v>313</v>
      </c>
      <c r="D123" s="112" t="s">
        <v>546</v>
      </c>
    </row>
    <row r="124" spans="1:4" x14ac:dyDescent="0.25">
      <c r="A124" s="228" t="s">
        <v>979</v>
      </c>
      <c r="B124" s="112" t="s">
        <v>980</v>
      </c>
      <c r="C124" s="111" t="s">
        <v>313</v>
      </c>
      <c r="D124" s="112" t="s">
        <v>546</v>
      </c>
    </row>
    <row r="125" spans="1:4" x14ac:dyDescent="0.25">
      <c r="A125" s="228" t="s">
        <v>981</v>
      </c>
      <c r="B125" s="112" t="s">
        <v>982</v>
      </c>
      <c r="C125" s="111" t="s">
        <v>313</v>
      </c>
      <c r="D125" s="112" t="s">
        <v>546</v>
      </c>
    </row>
    <row r="126" spans="1:4" x14ac:dyDescent="0.25">
      <c r="A126" s="228" t="s">
        <v>983</v>
      </c>
      <c r="B126" s="112" t="s">
        <v>984</v>
      </c>
      <c r="C126" s="111" t="s">
        <v>313</v>
      </c>
      <c r="D126" s="112" t="s">
        <v>546</v>
      </c>
    </row>
    <row r="127" spans="1:4" x14ac:dyDescent="0.25">
      <c r="A127" s="228" t="s">
        <v>985</v>
      </c>
      <c r="B127" s="112" t="s">
        <v>986</v>
      </c>
      <c r="C127" s="111" t="s">
        <v>313</v>
      </c>
      <c r="D127" s="112" t="s">
        <v>546</v>
      </c>
    </row>
    <row r="128" spans="1:4" x14ac:dyDescent="0.25">
      <c r="A128" s="228" t="s">
        <v>987</v>
      </c>
      <c r="B128" s="112" t="s">
        <v>988</v>
      </c>
      <c r="C128" s="111" t="s">
        <v>313</v>
      </c>
      <c r="D128" s="112" t="s">
        <v>546</v>
      </c>
    </row>
    <row r="129" spans="1:4" x14ac:dyDescent="0.25">
      <c r="A129" s="228" t="s">
        <v>989</v>
      </c>
      <c r="B129" s="112" t="s">
        <v>990</v>
      </c>
      <c r="C129" s="111" t="s">
        <v>313</v>
      </c>
      <c r="D129" s="112" t="s">
        <v>546</v>
      </c>
    </row>
    <row r="130" spans="1:4" x14ac:dyDescent="0.25">
      <c r="A130" s="228" t="s">
        <v>991</v>
      </c>
      <c r="B130" s="112" t="s">
        <v>992</v>
      </c>
      <c r="C130" s="111" t="s">
        <v>313</v>
      </c>
      <c r="D130" s="112" t="s">
        <v>547</v>
      </c>
    </row>
    <row r="131" spans="1:4" x14ac:dyDescent="0.25">
      <c r="A131" s="228" t="s">
        <v>993</v>
      </c>
      <c r="B131" s="112" t="s">
        <v>994</v>
      </c>
      <c r="C131" s="111" t="s">
        <v>313</v>
      </c>
      <c r="D131" s="112" t="s">
        <v>547</v>
      </c>
    </row>
    <row r="132" spans="1:4" x14ac:dyDescent="0.25">
      <c r="A132" s="228" t="s">
        <v>995</v>
      </c>
      <c r="B132" s="112" t="s">
        <v>996</v>
      </c>
      <c r="C132" s="111" t="s">
        <v>313</v>
      </c>
      <c r="D132" s="112" t="s">
        <v>547</v>
      </c>
    </row>
    <row r="133" spans="1:4" x14ac:dyDescent="0.25">
      <c r="A133" s="228" t="s">
        <v>997</v>
      </c>
      <c r="B133" s="112" t="s">
        <v>998</v>
      </c>
      <c r="C133" s="111" t="s">
        <v>313</v>
      </c>
      <c r="D133" s="112" t="s">
        <v>547</v>
      </c>
    </row>
    <row r="134" spans="1:4" x14ac:dyDescent="0.25">
      <c r="A134" s="228" t="s">
        <v>999</v>
      </c>
      <c r="B134" s="112" t="s">
        <v>1000</v>
      </c>
      <c r="C134" s="111" t="s">
        <v>313</v>
      </c>
      <c r="D134" s="112" t="s">
        <v>547</v>
      </c>
    </row>
    <row r="135" spans="1:4" x14ac:dyDescent="0.25">
      <c r="A135" s="228" t="s">
        <v>1001</v>
      </c>
      <c r="B135" s="112" t="s">
        <v>1002</v>
      </c>
      <c r="C135" s="111" t="s">
        <v>313</v>
      </c>
      <c r="D135" s="112" t="s">
        <v>547</v>
      </c>
    </row>
    <row r="136" spans="1:4" x14ac:dyDescent="0.25">
      <c r="A136" s="242" t="s">
        <v>1003</v>
      </c>
      <c r="B136" s="243" t="s">
        <v>1004</v>
      </c>
      <c r="C136" s="111" t="s">
        <v>313</v>
      </c>
      <c r="D136" s="112" t="s">
        <v>547</v>
      </c>
    </row>
    <row r="137" spans="1:4" x14ac:dyDescent="0.25">
      <c r="A137" s="242" t="s">
        <v>1005</v>
      </c>
      <c r="B137" s="243" t="s">
        <v>1006</v>
      </c>
      <c r="C137" s="111" t="s">
        <v>313</v>
      </c>
      <c r="D137" s="112" t="s">
        <v>547</v>
      </c>
    </row>
    <row r="138" spans="1:4" x14ac:dyDescent="0.25">
      <c r="A138" s="242" t="s">
        <v>1007</v>
      </c>
      <c r="B138" s="243" t="s">
        <v>1008</v>
      </c>
      <c r="C138" s="111" t="s">
        <v>313</v>
      </c>
      <c r="D138" s="112" t="s">
        <v>547</v>
      </c>
    </row>
    <row r="139" spans="1:4" x14ac:dyDescent="0.25">
      <c r="A139" s="242" t="s">
        <v>1009</v>
      </c>
      <c r="B139" s="243" t="s">
        <v>1010</v>
      </c>
      <c r="C139" s="111" t="s">
        <v>313</v>
      </c>
      <c r="D139" s="112" t="s">
        <v>547</v>
      </c>
    </row>
    <row r="140" spans="1:4" x14ac:dyDescent="0.25">
      <c r="A140" s="242" t="s">
        <v>1011</v>
      </c>
      <c r="B140" s="243" t="s">
        <v>1012</v>
      </c>
      <c r="C140" s="111" t="s">
        <v>313</v>
      </c>
      <c r="D140" s="112" t="s">
        <v>547</v>
      </c>
    </row>
    <row r="141" spans="1:4" x14ac:dyDescent="0.25">
      <c r="A141" s="242" t="s">
        <v>1013</v>
      </c>
      <c r="B141" s="243" t="s">
        <v>1014</v>
      </c>
      <c r="C141" s="111" t="s">
        <v>313</v>
      </c>
      <c r="D141" s="112" t="s">
        <v>547</v>
      </c>
    </row>
    <row r="142" spans="1:4" x14ac:dyDescent="0.25">
      <c r="A142" s="242" t="s">
        <v>1015</v>
      </c>
      <c r="B142" s="243" t="s">
        <v>1016</v>
      </c>
      <c r="C142" s="111" t="s">
        <v>313</v>
      </c>
      <c r="D142" s="112" t="s">
        <v>547</v>
      </c>
    </row>
    <row r="143" spans="1:4" x14ac:dyDescent="0.25">
      <c r="A143" s="228" t="s">
        <v>1017</v>
      </c>
      <c r="B143" s="112" t="s">
        <v>1018</v>
      </c>
      <c r="C143" s="111" t="s">
        <v>428</v>
      </c>
      <c r="D143" s="112" t="s">
        <v>546</v>
      </c>
    </row>
    <row r="144" spans="1:4" x14ac:dyDescent="0.25">
      <c r="A144" s="228" t="s">
        <v>1019</v>
      </c>
      <c r="B144" s="112" t="s">
        <v>1020</v>
      </c>
      <c r="C144" s="111" t="s">
        <v>428</v>
      </c>
      <c r="D144" s="112" t="s">
        <v>546</v>
      </c>
    </row>
    <row r="145" spans="1:4" x14ac:dyDescent="0.25">
      <c r="A145" s="228" t="s">
        <v>1021</v>
      </c>
      <c r="B145" s="112" t="s">
        <v>1022</v>
      </c>
      <c r="C145" s="111" t="s">
        <v>428</v>
      </c>
      <c r="D145" s="112" t="s">
        <v>546</v>
      </c>
    </row>
    <row r="146" spans="1:4" x14ac:dyDescent="0.25">
      <c r="A146" s="228" t="s">
        <v>1023</v>
      </c>
      <c r="B146" s="112" t="s">
        <v>1024</v>
      </c>
      <c r="C146" s="111" t="s">
        <v>428</v>
      </c>
      <c r="D146" s="112" t="s">
        <v>547</v>
      </c>
    </row>
    <row r="147" spans="1:4" x14ac:dyDescent="0.25">
      <c r="A147" s="228" t="s">
        <v>1025</v>
      </c>
      <c r="B147" s="112" t="s">
        <v>1026</v>
      </c>
      <c r="C147" s="111" t="s">
        <v>428</v>
      </c>
      <c r="D147" s="112" t="s">
        <v>547</v>
      </c>
    </row>
    <row r="148" spans="1:4" x14ac:dyDescent="0.25">
      <c r="A148" s="228" t="s">
        <v>1027</v>
      </c>
      <c r="B148" s="112" t="s">
        <v>1028</v>
      </c>
      <c r="C148" s="111" t="s">
        <v>1029</v>
      </c>
      <c r="D148" s="112" t="s">
        <v>546</v>
      </c>
    </row>
    <row r="149" spans="1:4" x14ac:dyDescent="0.25">
      <c r="A149" s="228" t="s">
        <v>1030</v>
      </c>
      <c r="B149" s="112" t="s">
        <v>1031</v>
      </c>
      <c r="C149" s="111" t="s">
        <v>1029</v>
      </c>
      <c r="D149" s="112" t="s">
        <v>546</v>
      </c>
    </row>
    <row r="150" spans="1:4" x14ac:dyDescent="0.25">
      <c r="A150" s="228" t="s">
        <v>1032</v>
      </c>
      <c r="B150" s="112" t="s">
        <v>1033</v>
      </c>
      <c r="C150" s="111" t="s">
        <v>1029</v>
      </c>
      <c r="D150" s="112" t="s">
        <v>546</v>
      </c>
    </row>
    <row r="151" spans="1:4" x14ac:dyDescent="0.25">
      <c r="A151" s="228" t="s">
        <v>1034</v>
      </c>
      <c r="B151" s="112" t="s">
        <v>1035</v>
      </c>
      <c r="C151" s="111" t="s">
        <v>1029</v>
      </c>
      <c r="D151" s="112" t="s">
        <v>546</v>
      </c>
    </row>
    <row r="152" spans="1:4" x14ac:dyDescent="0.25">
      <c r="A152" s="228" t="s">
        <v>1036</v>
      </c>
      <c r="B152" s="112" t="s">
        <v>1037</v>
      </c>
      <c r="C152" s="111" t="s">
        <v>1029</v>
      </c>
      <c r="D152" s="112" t="s">
        <v>546</v>
      </c>
    </row>
    <row r="153" spans="1:4" x14ac:dyDescent="0.25">
      <c r="A153" s="228" t="s">
        <v>1038</v>
      </c>
      <c r="B153" s="112" t="s">
        <v>1039</v>
      </c>
      <c r="C153" s="111" t="s">
        <v>1029</v>
      </c>
      <c r="D153" s="112" t="s">
        <v>546</v>
      </c>
    </row>
    <row r="154" spans="1:4" x14ac:dyDescent="0.25">
      <c r="A154" s="228" t="s">
        <v>1040</v>
      </c>
      <c r="B154" s="112" t="s">
        <v>1041</v>
      </c>
      <c r="C154" s="111" t="s">
        <v>1029</v>
      </c>
      <c r="D154" s="112" t="s">
        <v>546</v>
      </c>
    </row>
    <row r="155" spans="1:4" x14ac:dyDescent="0.25">
      <c r="A155" s="228" t="s">
        <v>1042</v>
      </c>
      <c r="B155" s="112" t="s">
        <v>1043</v>
      </c>
      <c r="C155" s="111" t="s">
        <v>1029</v>
      </c>
      <c r="D155" s="112" t="s">
        <v>546</v>
      </c>
    </row>
    <row r="156" spans="1:4" x14ac:dyDescent="0.25">
      <c r="A156" s="228" t="s">
        <v>1044</v>
      </c>
      <c r="B156" s="112" t="s">
        <v>1045</v>
      </c>
      <c r="C156" s="111" t="s">
        <v>1029</v>
      </c>
      <c r="D156" s="112" t="s">
        <v>546</v>
      </c>
    </row>
    <row r="157" spans="1:4" x14ac:dyDescent="0.25">
      <c r="A157" s="228" t="s">
        <v>1046</v>
      </c>
      <c r="B157" s="112" t="s">
        <v>1047</v>
      </c>
      <c r="C157" s="111" t="s">
        <v>1029</v>
      </c>
      <c r="D157" s="112" t="s">
        <v>547</v>
      </c>
    </row>
    <row r="158" spans="1:4" x14ac:dyDescent="0.25">
      <c r="A158" s="228" t="s">
        <v>1048</v>
      </c>
      <c r="B158" s="112" t="s">
        <v>1049</v>
      </c>
      <c r="C158" s="111" t="s">
        <v>1029</v>
      </c>
      <c r="D158" s="112" t="s">
        <v>547</v>
      </c>
    </row>
    <row r="159" spans="1:4" x14ac:dyDescent="0.25">
      <c r="A159" s="228" t="s">
        <v>1050</v>
      </c>
      <c r="B159" s="112" t="s">
        <v>1051</v>
      </c>
      <c r="C159" s="111" t="s">
        <v>1029</v>
      </c>
      <c r="D159" s="112" t="s">
        <v>547</v>
      </c>
    </row>
    <row r="160" spans="1:4" x14ac:dyDescent="0.25">
      <c r="A160" s="228" t="s">
        <v>1052</v>
      </c>
      <c r="B160" s="112" t="s">
        <v>1053</v>
      </c>
      <c r="C160" s="111" t="s">
        <v>1029</v>
      </c>
      <c r="D160" s="112" t="s">
        <v>547</v>
      </c>
    </row>
    <row r="161" spans="1:4" x14ac:dyDescent="0.25">
      <c r="A161" s="228" t="s">
        <v>1054</v>
      </c>
      <c r="B161" s="112" t="s">
        <v>1055</v>
      </c>
      <c r="C161" s="111" t="s">
        <v>385</v>
      </c>
      <c r="D161" s="112" t="s">
        <v>546</v>
      </c>
    </row>
    <row r="162" spans="1:4" x14ac:dyDescent="0.25">
      <c r="A162" s="228" t="s">
        <v>1056</v>
      </c>
      <c r="B162" s="112" t="s">
        <v>1057</v>
      </c>
      <c r="C162" s="111" t="s">
        <v>385</v>
      </c>
      <c r="D162" s="112" t="s">
        <v>546</v>
      </c>
    </row>
    <row r="163" spans="1:4" x14ac:dyDescent="0.25">
      <c r="A163" s="228" t="s">
        <v>1058</v>
      </c>
      <c r="B163" s="112" t="s">
        <v>1059</v>
      </c>
      <c r="C163" s="111" t="s">
        <v>385</v>
      </c>
      <c r="D163" s="112" t="s">
        <v>547</v>
      </c>
    </row>
    <row r="164" spans="1:4" x14ac:dyDescent="0.25">
      <c r="A164" s="228" t="s">
        <v>1060</v>
      </c>
      <c r="B164" s="112" t="s">
        <v>1061</v>
      </c>
      <c r="C164" s="111" t="s">
        <v>385</v>
      </c>
      <c r="D164" s="112" t="s">
        <v>547</v>
      </c>
    </row>
    <row r="165" spans="1:4" x14ac:dyDescent="0.25">
      <c r="A165" s="228" t="s">
        <v>1062</v>
      </c>
      <c r="B165" s="112" t="s">
        <v>1063</v>
      </c>
      <c r="C165" s="111" t="s">
        <v>385</v>
      </c>
      <c r="D165" s="112" t="s">
        <v>547</v>
      </c>
    </row>
    <row r="166" spans="1:4" x14ac:dyDescent="0.25">
      <c r="A166" s="228" t="s">
        <v>1064</v>
      </c>
      <c r="B166" s="112" t="s">
        <v>1065</v>
      </c>
      <c r="C166" s="111" t="s">
        <v>385</v>
      </c>
      <c r="D166" s="112" t="s">
        <v>547</v>
      </c>
    </row>
    <row r="167" spans="1:4" x14ac:dyDescent="0.25">
      <c r="A167" s="228" t="s">
        <v>1066</v>
      </c>
      <c r="B167" s="112" t="s">
        <v>1067</v>
      </c>
      <c r="C167" s="111" t="s">
        <v>385</v>
      </c>
      <c r="D167" s="112" t="s">
        <v>547</v>
      </c>
    </row>
    <row r="168" spans="1:4" x14ac:dyDescent="0.25">
      <c r="A168" s="245" t="s">
        <v>1078</v>
      </c>
      <c r="B168" s="246" t="s">
        <v>1079</v>
      </c>
      <c r="C168" s="111" t="s">
        <v>518</v>
      </c>
      <c r="D168" s="112" t="s">
        <v>546</v>
      </c>
    </row>
    <row r="169" spans="1:4" ht="30" x14ac:dyDescent="0.25">
      <c r="A169" s="245" t="s">
        <v>1080</v>
      </c>
      <c r="B169" s="246" t="s">
        <v>1081</v>
      </c>
      <c r="C169" s="111" t="s">
        <v>518</v>
      </c>
      <c r="D169" s="112" t="s">
        <v>546</v>
      </c>
    </row>
    <row r="170" spans="1:4" ht="30" x14ac:dyDescent="0.25">
      <c r="A170" s="245" t="s">
        <v>1082</v>
      </c>
      <c r="B170" s="246" t="s">
        <v>1083</v>
      </c>
      <c r="C170" s="111" t="s">
        <v>518</v>
      </c>
      <c r="D170" s="112" t="s">
        <v>546</v>
      </c>
    </row>
    <row r="171" spans="1:4" x14ac:dyDescent="0.25">
      <c r="A171" s="228" t="s">
        <v>1068</v>
      </c>
      <c r="B171" s="112" t="s">
        <v>1069</v>
      </c>
      <c r="C171" s="111" t="s">
        <v>544</v>
      </c>
      <c r="D171" s="112" t="s">
        <v>546</v>
      </c>
    </row>
    <row r="172" spans="1:4" x14ac:dyDescent="0.25">
      <c r="A172" s="228" t="s">
        <v>1070</v>
      </c>
      <c r="B172" s="112" t="s">
        <v>1071</v>
      </c>
      <c r="C172" s="111" t="s">
        <v>544</v>
      </c>
      <c r="D172" s="112" t="s">
        <v>546</v>
      </c>
    </row>
    <row r="173" spans="1:4" x14ac:dyDescent="0.25">
      <c r="A173" s="228" t="s">
        <v>1072</v>
      </c>
      <c r="B173" s="112" t="s">
        <v>1073</v>
      </c>
      <c r="C173" s="111" t="s">
        <v>544</v>
      </c>
      <c r="D173" s="112" t="s">
        <v>547</v>
      </c>
    </row>
    <row r="174" spans="1:4" x14ac:dyDescent="0.25">
      <c r="A174" s="228" t="s">
        <v>1074</v>
      </c>
      <c r="B174" s="112" t="s">
        <v>1075</v>
      </c>
      <c r="C174" s="111" t="s">
        <v>544</v>
      </c>
      <c r="D174" s="112" t="s">
        <v>547</v>
      </c>
    </row>
    <row r="175" spans="1:4" x14ac:dyDescent="0.25">
      <c r="A175" s="228" t="s">
        <v>1076</v>
      </c>
      <c r="B175" s="112" t="s">
        <v>1077</v>
      </c>
      <c r="C175" s="111" t="s">
        <v>544</v>
      </c>
      <c r="D175" s="112" t="s">
        <v>547</v>
      </c>
    </row>
    <row r="176" spans="1:4" x14ac:dyDescent="0.25">
      <c r="A176" s="228" t="s">
        <v>1084</v>
      </c>
      <c r="B176" s="112" t="s">
        <v>1085</v>
      </c>
      <c r="C176" s="111" t="s">
        <v>1086</v>
      </c>
      <c r="D176" s="112" t="s">
        <v>546</v>
      </c>
    </row>
    <row r="177" spans="1:4" x14ac:dyDescent="0.25">
      <c r="A177" s="228" t="s">
        <v>1087</v>
      </c>
      <c r="B177" s="112" t="s">
        <v>1088</v>
      </c>
      <c r="C177" s="111" t="s">
        <v>1086</v>
      </c>
      <c r="D177" s="112" t="s">
        <v>546</v>
      </c>
    </row>
    <row r="178" spans="1:4" x14ac:dyDescent="0.25">
      <c r="A178" s="228" t="s">
        <v>1089</v>
      </c>
      <c r="B178" s="112" t="s">
        <v>1090</v>
      </c>
      <c r="C178" s="111" t="s">
        <v>1086</v>
      </c>
      <c r="D178" s="112" t="s">
        <v>547</v>
      </c>
    </row>
    <row r="179" spans="1:4" x14ac:dyDescent="0.25">
      <c r="A179" s="228" t="s">
        <v>1091</v>
      </c>
      <c r="B179" s="112" t="s">
        <v>1092</v>
      </c>
      <c r="C179" s="111" t="s">
        <v>1086</v>
      </c>
      <c r="D179" s="112" t="s">
        <v>547</v>
      </c>
    </row>
    <row r="180" spans="1:4" x14ac:dyDescent="0.25">
      <c r="A180" s="228" t="s">
        <v>1093</v>
      </c>
      <c r="B180" s="112" t="s">
        <v>1094</v>
      </c>
      <c r="C180" s="111" t="s">
        <v>1086</v>
      </c>
      <c r="D180" s="112" t="s">
        <v>547</v>
      </c>
    </row>
    <row r="181" spans="1:4" x14ac:dyDescent="0.25">
      <c r="A181" s="248" t="s">
        <v>1095</v>
      </c>
      <c r="B181" s="249" t="s">
        <v>1096</v>
      </c>
      <c r="C181" s="111" t="s">
        <v>339</v>
      </c>
      <c r="D181" s="112" t="s">
        <v>546</v>
      </c>
    </row>
    <row r="182" spans="1:4" x14ac:dyDescent="0.25">
      <c r="A182" s="248" t="s">
        <v>1097</v>
      </c>
      <c r="B182" s="249" t="s">
        <v>1098</v>
      </c>
      <c r="C182" s="111" t="s">
        <v>339</v>
      </c>
      <c r="D182" s="112" t="s">
        <v>547</v>
      </c>
    </row>
    <row r="183" spans="1:4" x14ac:dyDescent="0.25">
      <c r="A183" s="248" t="s">
        <v>1099</v>
      </c>
      <c r="B183" s="249" t="s">
        <v>1100</v>
      </c>
      <c r="C183" s="111" t="s">
        <v>339</v>
      </c>
      <c r="D183" s="112" t="s">
        <v>546</v>
      </c>
    </row>
    <row r="184" spans="1:4" x14ac:dyDescent="0.25">
      <c r="A184" s="248" t="s">
        <v>1101</v>
      </c>
      <c r="B184" s="249" t="s">
        <v>1102</v>
      </c>
      <c r="C184" s="111" t="s">
        <v>339</v>
      </c>
      <c r="D184" s="112" t="s">
        <v>546</v>
      </c>
    </row>
    <row r="185" spans="1:4" x14ac:dyDescent="0.25">
      <c r="A185" s="248" t="s">
        <v>1103</v>
      </c>
      <c r="B185" s="249" t="s">
        <v>1104</v>
      </c>
      <c r="C185" s="111" t="s">
        <v>339</v>
      </c>
      <c r="D185" s="112" t="s">
        <v>547</v>
      </c>
    </row>
    <row r="186" spans="1:4" x14ac:dyDescent="0.25">
      <c r="A186" s="248" t="s">
        <v>1105</v>
      </c>
      <c r="B186" s="249" t="s">
        <v>1106</v>
      </c>
      <c r="C186" s="111" t="s">
        <v>339</v>
      </c>
      <c r="D186" s="112" t="s">
        <v>547</v>
      </c>
    </row>
    <row r="187" spans="1:4" x14ac:dyDescent="0.25">
      <c r="A187" s="248" t="s">
        <v>1107</v>
      </c>
      <c r="B187" s="249" t="s">
        <v>1108</v>
      </c>
      <c r="C187" s="111" t="s">
        <v>339</v>
      </c>
      <c r="D187" s="112" t="s">
        <v>546</v>
      </c>
    </row>
    <row r="188" spans="1:4" x14ac:dyDescent="0.25">
      <c r="A188" s="248" t="s">
        <v>1109</v>
      </c>
      <c r="B188" s="249" t="s">
        <v>1110</v>
      </c>
      <c r="C188" s="111" t="s">
        <v>339</v>
      </c>
      <c r="D188" s="112" t="s">
        <v>547</v>
      </c>
    </row>
    <row r="189" spans="1:4" x14ac:dyDescent="0.25">
      <c r="A189" s="248" t="s">
        <v>1111</v>
      </c>
      <c r="B189" s="249" t="s">
        <v>1112</v>
      </c>
      <c r="C189" s="111" t="s">
        <v>339</v>
      </c>
      <c r="D189" s="112" t="s">
        <v>547</v>
      </c>
    </row>
    <row r="190" spans="1:4" x14ac:dyDescent="0.25">
      <c r="A190" s="251" t="s">
        <v>1113</v>
      </c>
      <c r="B190" s="249" t="s">
        <v>1114</v>
      </c>
      <c r="C190" s="111" t="s">
        <v>339</v>
      </c>
      <c r="D190" s="112" t="s">
        <v>546</v>
      </c>
    </row>
    <row r="191" spans="1:4" x14ac:dyDescent="0.25">
      <c r="A191" s="251" t="s">
        <v>1115</v>
      </c>
      <c r="B191" s="249" t="s">
        <v>1116</v>
      </c>
      <c r="C191" s="111" t="s">
        <v>1117</v>
      </c>
      <c r="D191" s="112" t="s">
        <v>546</v>
      </c>
    </row>
    <row r="192" spans="1:4" x14ac:dyDescent="0.25">
      <c r="A192" s="251" t="s">
        <v>1118</v>
      </c>
      <c r="B192" s="249" t="s">
        <v>1119</v>
      </c>
      <c r="C192" s="111" t="s">
        <v>1117</v>
      </c>
      <c r="D192" s="112" t="s">
        <v>547</v>
      </c>
    </row>
    <row r="193" spans="1:4" x14ac:dyDescent="0.25">
      <c r="A193" s="236" t="s">
        <v>729</v>
      </c>
      <c r="B193" s="237" t="s">
        <v>730</v>
      </c>
      <c r="C193" s="111" t="s">
        <v>731</v>
      </c>
      <c r="D193" s="229" t="s">
        <v>546</v>
      </c>
    </row>
    <row r="194" spans="1:4" x14ac:dyDescent="0.25">
      <c r="A194" s="236" t="s">
        <v>732</v>
      </c>
      <c r="B194" s="237" t="s">
        <v>733</v>
      </c>
      <c r="C194" s="111" t="s">
        <v>731</v>
      </c>
      <c r="D194" s="229" t="s">
        <v>546</v>
      </c>
    </row>
    <row r="195" spans="1:4" x14ac:dyDescent="0.25">
      <c r="A195" s="236" t="s">
        <v>734</v>
      </c>
      <c r="B195" s="237" t="s">
        <v>735</v>
      </c>
      <c r="C195" s="111" t="s">
        <v>731</v>
      </c>
      <c r="D195" s="229" t="s">
        <v>546</v>
      </c>
    </row>
    <row r="196" spans="1:4" x14ac:dyDescent="0.25">
      <c r="A196" s="236" t="s">
        <v>736</v>
      </c>
      <c r="B196" s="237" t="s">
        <v>737</v>
      </c>
      <c r="C196" s="111" t="s">
        <v>731</v>
      </c>
      <c r="D196" s="229" t="s">
        <v>546</v>
      </c>
    </row>
    <row r="197" spans="1:4" x14ac:dyDescent="0.25">
      <c r="A197" s="236" t="s">
        <v>738</v>
      </c>
      <c r="B197" s="237" t="s">
        <v>739</v>
      </c>
      <c r="C197" s="111" t="s">
        <v>731</v>
      </c>
      <c r="D197" s="229" t="s">
        <v>546</v>
      </c>
    </row>
    <row r="198" spans="1:4" x14ac:dyDescent="0.25">
      <c r="A198" s="234" t="s">
        <v>720</v>
      </c>
      <c r="B198" s="235" t="s">
        <v>721</v>
      </c>
      <c r="C198" s="111" t="s">
        <v>722</v>
      </c>
      <c r="D198" s="229" t="s">
        <v>546</v>
      </c>
    </row>
    <row r="199" spans="1:4" x14ac:dyDescent="0.25">
      <c r="A199" s="234" t="s">
        <v>723</v>
      </c>
      <c r="B199" s="235" t="s">
        <v>724</v>
      </c>
      <c r="C199" s="111" t="s">
        <v>722</v>
      </c>
      <c r="D199" s="229" t="s">
        <v>546</v>
      </c>
    </row>
    <row r="200" spans="1:4" x14ac:dyDescent="0.25">
      <c r="A200" s="234" t="s">
        <v>725</v>
      </c>
      <c r="B200" s="235" t="s">
        <v>726</v>
      </c>
      <c r="C200" s="111" t="s">
        <v>722</v>
      </c>
      <c r="D200" s="229" t="s">
        <v>546</v>
      </c>
    </row>
    <row r="201" spans="1:4" x14ac:dyDescent="0.25">
      <c r="A201" s="234" t="s">
        <v>727</v>
      </c>
      <c r="B201" s="235" t="s">
        <v>728</v>
      </c>
      <c r="C201" s="111" t="s">
        <v>722</v>
      </c>
      <c r="D201" s="229" t="s">
        <v>546</v>
      </c>
    </row>
    <row r="202" spans="1:4" x14ac:dyDescent="0.25">
      <c r="A202" s="228" t="s">
        <v>740</v>
      </c>
      <c r="B202" s="112" t="s">
        <v>741</v>
      </c>
      <c r="C202" s="111" t="s">
        <v>19</v>
      </c>
      <c r="D202" s="229" t="s">
        <v>546</v>
      </c>
    </row>
    <row r="203" spans="1:4" x14ac:dyDescent="0.25">
      <c r="A203" s="228" t="s">
        <v>742</v>
      </c>
      <c r="B203" s="112" t="s">
        <v>743</v>
      </c>
      <c r="C203" s="111" t="s">
        <v>19</v>
      </c>
      <c r="D203" s="229" t="s">
        <v>546</v>
      </c>
    </row>
    <row r="204" spans="1:4" x14ac:dyDescent="0.25">
      <c r="A204" s="228" t="s">
        <v>744</v>
      </c>
      <c r="B204" s="112" t="s">
        <v>745</v>
      </c>
      <c r="C204" s="111" t="s">
        <v>19</v>
      </c>
      <c r="D204" s="229" t="s">
        <v>547</v>
      </c>
    </row>
    <row r="205" spans="1:4" x14ac:dyDescent="0.25">
      <c r="A205" s="228" t="s">
        <v>746</v>
      </c>
      <c r="B205" s="112" t="s">
        <v>747</v>
      </c>
      <c r="C205" s="111" t="s">
        <v>19</v>
      </c>
      <c r="D205" s="229" t="s">
        <v>547</v>
      </c>
    </row>
    <row r="206" spans="1:4" x14ac:dyDescent="0.25">
      <c r="A206" s="228" t="s">
        <v>748</v>
      </c>
      <c r="B206" s="112" t="s">
        <v>749</v>
      </c>
      <c r="C206" s="111" t="s">
        <v>19</v>
      </c>
      <c r="D206" s="229" t="s">
        <v>547</v>
      </c>
    </row>
    <row r="207" spans="1:4" x14ac:dyDescent="0.25">
      <c r="A207" s="256" t="s">
        <v>790</v>
      </c>
      <c r="B207" s="229" t="s">
        <v>791</v>
      </c>
      <c r="C207" s="111" t="s">
        <v>491</v>
      </c>
      <c r="D207" s="229" t="s">
        <v>546</v>
      </c>
    </row>
    <row r="208" spans="1:4" x14ac:dyDescent="0.25">
      <c r="A208" s="256" t="s">
        <v>792</v>
      </c>
      <c r="B208" s="229" t="s">
        <v>793</v>
      </c>
      <c r="C208" s="111" t="s">
        <v>491</v>
      </c>
      <c r="D208" s="229" t="s">
        <v>546</v>
      </c>
    </row>
    <row r="209" spans="1:4" x14ac:dyDescent="0.25">
      <c r="A209" s="256" t="s">
        <v>794</v>
      </c>
      <c r="B209" s="229" t="s">
        <v>795</v>
      </c>
      <c r="C209" s="111" t="s">
        <v>491</v>
      </c>
      <c r="D209" s="112" t="s">
        <v>547</v>
      </c>
    </row>
    <row r="210" spans="1:4" x14ac:dyDescent="0.25">
      <c r="A210" s="256" t="s">
        <v>796</v>
      </c>
      <c r="B210" s="229" t="s">
        <v>797</v>
      </c>
      <c r="C210" s="111" t="s">
        <v>491</v>
      </c>
      <c r="D210" s="112" t="s">
        <v>547</v>
      </c>
    </row>
    <row r="211" spans="1:4" x14ac:dyDescent="0.25">
      <c r="A211" s="256" t="s">
        <v>750</v>
      </c>
      <c r="B211" s="112" t="s">
        <v>751</v>
      </c>
      <c r="C211" s="105" t="s">
        <v>390</v>
      </c>
      <c r="D211" s="229" t="s">
        <v>547</v>
      </c>
    </row>
    <row r="212" spans="1:4" x14ac:dyDescent="0.25">
      <c r="A212" s="256" t="s">
        <v>752</v>
      </c>
      <c r="B212" s="112" t="s">
        <v>753</v>
      </c>
      <c r="C212" s="105" t="s">
        <v>390</v>
      </c>
      <c r="D212" s="229" t="s">
        <v>547</v>
      </c>
    </row>
    <row r="213" spans="1:4" x14ac:dyDescent="0.25">
      <c r="A213" s="256" t="s">
        <v>754</v>
      </c>
      <c r="B213" s="112" t="s">
        <v>755</v>
      </c>
      <c r="C213" s="105" t="s">
        <v>390</v>
      </c>
      <c r="D213" s="229" t="s">
        <v>547</v>
      </c>
    </row>
    <row r="214" spans="1:4" x14ac:dyDescent="0.25">
      <c r="A214" s="256" t="s">
        <v>756</v>
      </c>
      <c r="B214" s="112" t="s">
        <v>757</v>
      </c>
      <c r="C214" s="105" t="s">
        <v>390</v>
      </c>
      <c r="D214" s="229" t="s">
        <v>547</v>
      </c>
    </row>
    <row r="215" spans="1:4" x14ac:dyDescent="0.25">
      <c r="A215" s="256" t="s">
        <v>758</v>
      </c>
      <c r="B215" s="112" t="s">
        <v>759</v>
      </c>
      <c r="C215" s="105" t="s">
        <v>390</v>
      </c>
      <c r="D215" s="229" t="s">
        <v>547</v>
      </c>
    </row>
    <row r="216" spans="1:4" x14ac:dyDescent="0.25">
      <c r="A216" s="256" t="s">
        <v>760</v>
      </c>
      <c r="B216" s="112" t="s">
        <v>761</v>
      </c>
      <c r="C216" s="105" t="s">
        <v>390</v>
      </c>
      <c r="D216" s="229" t="s">
        <v>547</v>
      </c>
    </row>
    <row r="217" spans="1:4" x14ac:dyDescent="0.25">
      <c r="A217" s="256" t="s">
        <v>762</v>
      </c>
      <c r="B217" s="112" t="s">
        <v>763</v>
      </c>
      <c r="C217" s="105" t="s">
        <v>390</v>
      </c>
      <c r="D217" s="229" t="s">
        <v>547</v>
      </c>
    </row>
    <row r="218" spans="1:4" x14ac:dyDescent="0.25">
      <c r="A218" s="256" t="s">
        <v>764</v>
      </c>
      <c r="B218" s="112" t="s">
        <v>765</v>
      </c>
      <c r="C218" s="105" t="s">
        <v>390</v>
      </c>
      <c r="D218" s="229" t="s">
        <v>547</v>
      </c>
    </row>
    <row r="219" spans="1:4" x14ac:dyDescent="0.25">
      <c r="A219" s="256" t="s">
        <v>766</v>
      </c>
      <c r="B219" s="112" t="s">
        <v>767</v>
      </c>
      <c r="C219" s="105" t="s">
        <v>390</v>
      </c>
      <c r="D219" s="229" t="s">
        <v>547</v>
      </c>
    </row>
    <row r="220" spans="1:4" x14ac:dyDescent="0.25">
      <c r="A220" s="256" t="s">
        <v>768</v>
      </c>
      <c r="B220" s="112" t="s">
        <v>769</v>
      </c>
      <c r="C220" s="105" t="s">
        <v>390</v>
      </c>
      <c r="D220" s="229" t="s">
        <v>547</v>
      </c>
    </row>
    <row r="221" spans="1:4" x14ac:dyDescent="0.25">
      <c r="A221" s="256" t="s">
        <v>770</v>
      </c>
      <c r="B221" s="112" t="s">
        <v>771</v>
      </c>
      <c r="C221" s="105" t="s">
        <v>390</v>
      </c>
      <c r="D221" s="229" t="s">
        <v>546</v>
      </c>
    </row>
    <row r="222" spans="1:4" x14ac:dyDescent="0.25">
      <c r="A222" s="256" t="s">
        <v>772</v>
      </c>
      <c r="B222" s="112" t="s">
        <v>773</v>
      </c>
      <c r="C222" s="105" t="s">
        <v>390</v>
      </c>
      <c r="D222" s="229" t="s">
        <v>546</v>
      </c>
    </row>
    <row r="223" spans="1:4" x14ac:dyDescent="0.25">
      <c r="A223" s="256" t="s">
        <v>774</v>
      </c>
      <c r="B223" s="112" t="s">
        <v>775</v>
      </c>
      <c r="C223" s="105" t="s">
        <v>390</v>
      </c>
      <c r="D223" s="229" t="s">
        <v>546</v>
      </c>
    </row>
    <row r="224" spans="1:4" x14ac:dyDescent="0.25">
      <c r="A224" s="256" t="s">
        <v>776</v>
      </c>
      <c r="B224" s="112" t="s">
        <v>777</v>
      </c>
      <c r="C224" s="105" t="s">
        <v>390</v>
      </c>
      <c r="D224" s="229" t="s">
        <v>546</v>
      </c>
    </row>
    <row r="225" spans="1:4" x14ac:dyDescent="0.25">
      <c r="A225" s="256" t="s">
        <v>778</v>
      </c>
      <c r="B225" s="112" t="s">
        <v>779</v>
      </c>
      <c r="C225" s="105" t="s">
        <v>390</v>
      </c>
      <c r="D225" s="229" t="s">
        <v>546</v>
      </c>
    </row>
    <row r="226" spans="1:4" x14ac:dyDescent="0.25">
      <c r="A226" s="256" t="s">
        <v>780</v>
      </c>
      <c r="B226" s="112" t="s">
        <v>781</v>
      </c>
      <c r="C226" s="105" t="s">
        <v>390</v>
      </c>
      <c r="D226" s="229" t="s">
        <v>546</v>
      </c>
    </row>
    <row r="227" spans="1:4" x14ac:dyDescent="0.25">
      <c r="A227" s="256" t="s">
        <v>782</v>
      </c>
      <c r="B227" s="112" t="s">
        <v>783</v>
      </c>
      <c r="C227" s="105" t="s">
        <v>390</v>
      </c>
      <c r="D227" s="229" t="s">
        <v>546</v>
      </c>
    </row>
    <row r="228" spans="1:4" x14ac:dyDescent="0.25">
      <c r="A228" s="256" t="s">
        <v>784</v>
      </c>
      <c r="B228" s="112" t="s">
        <v>785</v>
      </c>
      <c r="C228" s="105" t="s">
        <v>390</v>
      </c>
      <c r="D228" s="229" t="s">
        <v>546</v>
      </c>
    </row>
    <row r="229" spans="1:4" x14ac:dyDescent="0.25">
      <c r="A229" s="256" t="s">
        <v>786</v>
      </c>
      <c r="B229" s="112" t="s">
        <v>787</v>
      </c>
      <c r="C229" s="105" t="s">
        <v>390</v>
      </c>
      <c r="D229" s="229" t="s">
        <v>546</v>
      </c>
    </row>
    <row r="230" spans="1:4" ht="15.75" thickBot="1" x14ac:dyDescent="0.3">
      <c r="A230" s="256" t="s">
        <v>788</v>
      </c>
      <c r="B230" s="112" t="s">
        <v>789</v>
      </c>
      <c r="C230" s="105" t="s">
        <v>390</v>
      </c>
      <c r="D230" s="229" t="s">
        <v>546</v>
      </c>
    </row>
    <row r="231" spans="1:4" ht="15.75" thickBot="1" x14ac:dyDescent="0.3">
      <c r="A231" s="256" t="s">
        <v>663</v>
      </c>
      <c r="B231" s="112" t="s">
        <v>664</v>
      </c>
      <c r="C231" s="163" t="s">
        <v>552</v>
      </c>
      <c r="D231" s="229" t="s">
        <v>546</v>
      </c>
    </row>
    <row r="232" spans="1:4" ht="15.75" thickBot="1" x14ac:dyDescent="0.3">
      <c r="A232" s="111" t="s">
        <v>666</v>
      </c>
      <c r="B232" s="112" t="s">
        <v>667</v>
      </c>
      <c r="C232" s="163" t="s">
        <v>552</v>
      </c>
      <c r="D232" s="229" t="s">
        <v>546</v>
      </c>
    </row>
    <row r="233" spans="1:4" ht="15.75" thickBot="1" x14ac:dyDescent="0.3">
      <c r="A233" s="256" t="s">
        <v>668</v>
      </c>
      <c r="B233" s="112" t="s">
        <v>669</v>
      </c>
      <c r="C233" s="163" t="s">
        <v>552</v>
      </c>
      <c r="D233" s="229" t="s">
        <v>546</v>
      </c>
    </row>
    <row r="234" spans="1:4" ht="15.75" thickBot="1" x14ac:dyDescent="0.3">
      <c r="A234" s="111" t="s">
        <v>670</v>
      </c>
      <c r="B234" s="112" t="s">
        <v>671</v>
      </c>
      <c r="C234" s="163" t="s">
        <v>552</v>
      </c>
      <c r="D234" s="229" t="s">
        <v>546</v>
      </c>
    </row>
    <row r="235" spans="1:4" ht="15.75" thickBot="1" x14ac:dyDescent="0.3">
      <c r="A235" s="111" t="s">
        <v>672</v>
      </c>
      <c r="B235" s="112" t="s">
        <v>673</v>
      </c>
      <c r="C235" s="163" t="s">
        <v>552</v>
      </c>
      <c r="D235" s="229" t="s">
        <v>546</v>
      </c>
    </row>
    <row r="236" spans="1:4" ht="15.75" thickBot="1" x14ac:dyDescent="0.3">
      <c r="A236" s="111" t="s">
        <v>674</v>
      </c>
      <c r="B236" s="112" t="s">
        <v>675</v>
      </c>
      <c r="C236" s="163" t="s">
        <v>552</v>
      </c>
      <c r="D236" s="229" t="s">
        <v>546</v>
      </c>
    </row>
    <row r="237" spans="1:4" ht="15.75" thickBot="1" x14ac:dyDescent="0.3">
      <c r="A237" s="111" t="s">
        <v>676</v>
      </c>
      <c r="B237" s="229" t="s">
        <v>677</v>
      </c>
      <c r="C237" s="163" t="s">
        <v>552</v>
      </c>
      <c r="D237" s="229" t="s">
        <v>547</v>
      </c>
    </row>
    <row r="238" spans="1:4" ht="15.75" thickBot="1" x14ac:dyDescent="0.3">
      <c r="A238" s="232" t="s">
        <v>678</v>
      </c>
      <c r="B238" s="229" t="s">
        <v>679</v>
      </c>
      <c r="C238" s="163" t="s">
        <v>552</v>
      </c>
      <c r="D238" s="229" t="s">
        <v>547</v>
      </c>
    </row>
    <row r="239" spans="1:4" ht="15.75" thickBot="1" x14ac:dyDescent="0.3">
      <c r="A239" s="232" t="s">
        <v>680</v>
      </c>
      <c r="B239" s="229" t="s">
        <v>681</v>
      </c>
      <c r="C239" s="163" t="s">
        <v>552</v>
      </c>
      <c r="D239" s="229" t="s">
        <v>547</v>
      </c>
    </row>
    <row r="240" spans="1:4" ht="15.75" thickBot="1" x14ac:dyDescent="0.3">
      <c r="A240" s="232" t="s">
        <v>682</v>
      </c>
      <c r="B240" s="229" t="s">
        <v>683</v>
      </c>
      <c r="C240" s="163" t="s">
        <v>552</v>
      </c>
      <c r="D240" s="229" t="s">
        <v>547</v>
      </c>
    </row>
    <row r="241" spans="1:4" ht="15.75" thickBot="1" x14ac:dyDescent="0.3">
      <c r="A241" s="232" t="s">
        <v>684</v>
      </c>
      <c r="B241" s="229" t="s">
        <v>685</v>
      </c>
      <c r="C241" s="163" t="s">
        <v>552</v>
      </c>
      <c r="D241" s="229" t="s">
        <v>547</v>
      </c>
    </row>
    <row r="242" spans="1:4" ht="15.75" thickBot="1" x14ac:dyDescent="0.3">
      <c r="A242" s="232" t="s">
        <v>686</v>
      </c>
      <c r="B242" s="229" t="s">
        <v>687</v>
      </c>
      <c r="C242" s="163" t="s">
        <v>552</v>
      </c>
      <c r="D242" s="229" t="s">
        <v>547</v>
      </c>
    </row>
    <row r="243" spans="1:4" ht="15.75" thickBot="1" x14ac:dyDescent="0.3">
      <c r="A243" s="232" t="s">
        <v>688</v>
      </c>
      <c r="B243" s="229" t="s">
        <v>689</v>
      </c>
      <c r="C243" s="163" t="s">
        <v>552</v>
      </c>
      <c r="D243" s="229" t="s">
        <v>547</v>
      </c>
    </row>
    <row r="244" spans="1:4" x14ac:dyDescent="0.25">
      <c r="A244" s="232" t="s">
        <v>690</v>
      </c>
      <c r="B244" s="229" t="s">
        <v>691</v>
      </c>
      <c r="C244" s="163" t="s">
        <v>552</v>
      </c>
      <c r="D244" s="229" t="s">
        <v>547</v>
      </c>
    </row>
    <row r="245" spans="1:4" x14ac:dyDescent="0.25">
      <c r="A245" s="111" t="s">
        <v>798</v>
      </c>
      <c r="B245" s="112" t="s">
        <v>799</v>
      </c>
      <c r="C245" s="111" t="s">
        <v>27</v>
      </c>
      <c r="D245" s="229" t="s">
        <v>546</v>
      </c>
    </row>
    <row r="246" spans="1:4" x14ac:dyDescent="0.25">
      <c r="A246" s="111" t="s">
        <v>800</v>
      </c>
      <c r="B246" s="112" t="s">
        <v>801</v>
      </c>
      <c r="C246" s="111" t="s">
        <v>27</v>
      </c>
      <c r="D246" s="229" t="s">
        <v>546</v>
      </c>
    </row>
    <row r="247" spans="1:4" x14ac:dyDescent="0.25">
      <c r="A247" s="111" t="s">
        <v>802</v>
      </c>
      <c r="B247" s="112" t="s">
        <v>803</v>
      </c>
      <c r="C247" s="111" t="s">
        <v>27</v>
      </c>
      <c r="D247" s="229" t="s">
        <v>546</v>
      </c>
    </row>
    <row r="248" spans="1:4" x14ac:dyDescent="0.25">
      <c r="A248" s="111" t="s">
        <v>804</v>
      </c>
      <c r="B248" s="112" t="s">
        <v>805</v>
      </c>
      <c r="C248" s="111" t="s">
        <v>27</v>
      </c>
      <c r="D248" s="229" t="s">
        <v>546</v>
      </c>
    </row>
    <row r="249" spans="1:4" x14ac:dyDescent="0.25">
      <c r="A249" s="111" t="s">
        <v>806</v>
      </c>
      <c r="B249" s="112" t="s">
        <v>807</v>
      </c>
      <c r="C249" s="111" t="s">
        <v>27</v>
      </c>
      <c r="D249" s="229" t="s">
        <v>546</v>
      </c>
    </row>
    <row r="250" spans="1:4" x14ac:dyDescent="0.25">
      <c r="A250" s="111" t="s">
        <v>859</v>
      </c>
      <c r="B250" s="112" t="s">
        <v>860</v>
      </c>
      <c r="C250" s="111" t="s">
        <v>296</v>
      </c>
      <c r="D250" s="229" t="s">
        <v>546</v>
      </c>
    </row>
    <row r="251" spans="1:4" x14ac:dyDescent="0.25">
      <c r="A251" s="111" t="s">
        <v>861</v>
      </c>
      <c r="B251" s="112" t="s">
        <v>862</v>
      </c>
      <c r="C251" s="111" t="s">
        <v>296</v>
      </c>
      <c r="D251" s="229" t="s">
        <v>546</v>
      </c>
    </row>
    <row r="252" spans="1:4" x14ac:dyDescent="0.25">
      <c r="A252" s="111" t="s">
        <v>863</v>
      </c>
      <c r="B252" s="112" t="s">
        <v>864</v>
      </c>
      <c r="C252" s="111" t="s">
        <v>296</v>
      </c>
      <c r="D252" s="229" t="s">
        <v>546</v>
      </c>
    </row>
    <row r="253" spans="1:4" x14ac:dyDescent="0.25">
      <c r="A253" s="111" t="s">
        <v>865</v>
      </c>
      <c r="B253" s="112" t="s">
        <v>866</v>
      </c>
      <c r="C253" s="111" t="s">
        <v>296</v>
      </c>
      <c r="D253" s="229" t="s">
        <v>546</v>
      </c>
    </row>
    <row r="254" spans="1:4" x14ac:dyDescent="0.25">
      <c r="A254" s="111" t="s">
        <v>867</v>
      </c>
      <c r="B254" s="112" t="s">
        <v>868</v>
      </c>
      <c r="C254" s="111" t="s">
        <v>296</v>
      </c>
      <c r="D254" s="229" t="s">
        <v>546</v>
      </c>
    </row>
    <row r="255" spans="1:4" x14ac:dyDescent="0.25">
      <c r="A255" s="111" t="s">
        <v>869</v>
      </c>
      <c r="B255" s="112" t="s">
        <v>870</v>
      </c>
      <c r="C255" s="111" t="s">
        <v>296</v>
      </c>
      <c r="D255" s="112" t="s">
        <v>547</v>
      </c>
    </row>
    <row r="256" spans="1:4" x14ac:dyDescent="0.25">
      <c r="A256" s="111" t="s">
        <v>871</v>
      </c>
      <c r="B256" s="112" t="s">
        <v>872</v>
      </c>
      <c r="C256" s="111" t="s">
        <v>296</v>
      </c>
      <c r="D256" s="112" t="s">
        <v>547</v>
      </c>
    </row>
    <row r="257" spans="1:4" x14ac:dyDescent="0.25">
      <c r="A257" s="111" t="s">
        <v>873</v>
      </c>
      <c r="B257" s="112" t="s">
        <v>874</v>
      </c>
      <c r="C257" s="111" t="s">
        <v>296</v>
      </c>
      <c r="D257" s="112" t="s">
        <v>547</v>
      </c>
    </row>
    <row r="258" spans="1:4" x14ac:dyDescent="0.25">
      <c r="A258" s="111" t="s">
        <v>840</v>
      </c>
      <c r="B258" s="112" t="s">
        <v>841</v>
      </c>
      <c r="C258" s="111" t="s">
        <v>510</v>
      </c>
      <c r="D258" s="229" t="s">
        <v>546</v>
      </c>
    </row>
    <row r="259" spans="1:4" x14ac:dyDescent="0.25">
      <c r="A259" s="111" t="s">
        <v>842</v>
      </c>
      <c r="B259" s="112" t="s">
        <v>1145</v>
      </c>
      <c r="C259" s="111" t="s">
        <v>510</v>
      </c>
      <c r="D259" s="229" t="s">
        <v>546</v>
      </c>
    </row>
    <row r="260" spans="1:4" x14ac:dyDescent="0.25">
      <c r="A260" s="228" t="s">
        <v>843</v>
      </c>
      <c r="B260" s="112" t="s">
        <v>844</v>
      </c>
      <c r="C260" s="111" t="s">
        <v>510</v>
      </c>
      <c r="D260" s="229" t="s">
        <v>546</v>
      </c>
    </row>
    <row r="261" spans="1:4" x14ac:dyDescent="0.25">
      <c r="A261" s="228" t="s">
        <v>845</v>
      </c>
      <c r="B261" s="112" t="s">
        <v>846</v>
      </c>
      <c r="C261" s="111" t="s">
        <v>510</v>
      </c>
      <c r="D261" s="112" t="s">
        <v>547</v>
      </c>
    </row>
    <row r="262" spans="1:4" x14ac:dyDescent="0.25">
      <c r="A262" s="228" t="s">
        <v>808</v>
      </c>
      <c r="B262" s="112" t="s">
        <v>809</v>
      </c>
      <c r="C262" s="111" t="s">
        <v>461</v>
      </c>
      <c r="D262" s="229" t="s">
        <v>546</v>
      </c>
    </row>
    <row r="263" spans="1:4" x14ac:dyDescent="0.25">
      <c r="A263" s="228" t="s">
        <v>810</v>
      </c>
      <c r="B263" s="112" t="s">
        <v>811</v>
      </c>
      <c r="C263" s="111" t="s">
        <v>461</v>
      </c>
      <c r="D263" s="229" t="s">
        <v>546</v>
      </c>
    </row>
    <row r="264" spans="1:4" x14ac:dyDescent="0.25">
      <c r="A264" s="228" t="s">
        <v>812</v>
      </c>
      <c r="B264" s="112" t="s">
        <v>813</v>
      </c>
      <c r="C264" s="111" t="s">
        <v>461</v>
      </c>
      <c r="D264" s="229" t="s">
        <v>546</v>
      </c>
    </row>
    <row r="265" spans="1:4" x14ac:dyDescent="0.25">
      <c r="A265" s="228" t="s">
        <v>814</v>
      </c>
      <c r="B265" s="112" t="s">
        <v>815</v>
      </c>
      <c r="C265" s="111" t="s">
        <v>461</v>
      </c>
      <c r="D265" s="229" t="s">
        <v>546</v>
      </c>
    </row>
    <row r="266" spans="1:4" x14ac:dyDescent="0.25">
      <c r="A266" s="228" t="s">
        <v>816</v>
      </c>
      <c r="B266" s="112" t="s">
        <v>817</v>
      </c>
      <c r="C266" s="111" t="s">
        <v>461</v>
      </c>
      <c r="D266" s="229" t="s">
        <v>546</v>
      </c>
    </row>
    <row r="267" spans="1:4" x14ac:dyDescent="0.25">
      <c r="A267" s="228" t="s">
        <v>818</v>
      </c>
      <c r="B267" s="112" t="s">
        <v>819</v>
      </c>
      <c r="C267" s="111" t="s">
        <v>461</v>
      </c>
      <c r="D267" s="229" t="s">
        <v>546</v>
      </c>
    </row>
    <row r="268" spans="1:4" x14ac:dyDescent="0.25">
      <c r="A268" s="228" t="s">
        <v>820</v>
      </c>
      <c r="B268" s="112" t="s">
        <v>821</v>
      </c>
      <c r="C268" s="111" t="s">
        <v>461</v>
      </c>
      <c r="D268" s="112" t="s">
        <v>547</v>
      </c>
    </row>
    <row r="269" spans="1:4" x14ac:dyDescent="0.25">
      <c r="A269" s="228" t="s">
        <v>822</v>
      </c>
      <c r="B269" s="112" t="s">
        <v>823</v>
      </c>
      <c r="C269" s="111" t="s">
        <v>461</v>
      </c>
      <c r="D269" s="112" t="s">
        <v>547</v>
      </c>
    </row>
    <row r="270" spans="1:4" x14ac:dyDescent="0.25">
      <c r="A270" s="228" t="s">
        <v>824</v>
      </c>
      <c r="B270" s="112" t="s">
        <v>825</v>
      </c>
      <c r="C270" s="111" t="s">
        <v>461</v>
      </c>
      <c r="D270" s="112" t="s">
        <v>547</v>
      </c>
    </row>
    <row r="271" spans="1:4" x14ac:dyDescent="0.25">
      <c r="A271" s="228" t="s">
        <v>826</v>
      </c>
      <c r="B271" s="112" t="s">
        <v>827</v>
      </c>
      <c r="C271" s="111" t="s">
        <v>461</v>
      </c>
      <c r="D271" s="112" t="s">
        <v>547</v>
      </c>
    </row>
    <row r="272" spans="1:4" x14ac:dyDescent="0.25">
      <c r="A272" s="228" t="s">
        <v>828</v>
      </c>
      <c r="B272" s="112" t="s">
        <v>829</v>
      </c>
      <c r="C272" s="111" t="s">
        <v>376</v>
      </c>
      <c r="D272" s="229" t="s">
        <v>546</v>
      </c>
    </row>
    <row r="273" spans="1:4" x14ac:dyDescent="0.25">
      <c r="A273" s="228" t="s">
        <v>830</v>
      </c>
      <c r="B273" s="112" t="s">
        <v>831</v>
      </c>
      <c r="C273" s="111" t="s">
        <v>376</v>
      </c>
      <c r="D273" s="229" t="s">
        <v>546</v>
      </c>
    </row>
    <row r="274" spans="1:4" x14ac:dyDescent="0.25">
      <c r="A274" s="228" t="s">
        <v>832</v>
      </c>
      <c r="B274" s="112" t="s">
        <v>833</v>
      </c>
      <c r="C274" s="111" t="s">
        <v>376</v>
      </c>
      <c r="D274" s="229" t="s">
        <v>546</v>
      </c>
    </row>
    <row r="275" spans="1:4" x14ac:dyDescent="0.25">
      <c r="A275" s="228" t="s">
        <v>834</v>
      </c>
      <c r="B275" s="112" t="s">
        <v>835</v>
      </c>
      <c r="C275" s="111" t="s">
        <v>376</v>
      </c>
      <c r="D275" s="112" t="s">
        <v>547</v>
      </c>
    </row>
    <row r="276" spans="1:4" x14ac:dyDescent="0.25">
      <c r="A276" s="228" t="s">
        <v>836</v>
      </c>
      <c r="B276" s="112" t="s">
        <v>837</v>
      </c>
      <c r="C276" s="111" t="s">
        <v>376</v>
      </c>
      <c r="D276" s="112" t="s">
        <v>547</v>
      </c>
    </row>
    <row r="277" spans="1:4" x14ac:dyDescent="0.25">
      <c r="A277" s="228" t="s">
        <v>838</v>
      </c>
      <c r="B277" s="112" t="s">
        <v>839</v>
      </c>
      <c r="C277" s="111" t="s">
        <v>376</v>
      </c>
      <c r="D277" s="112" t="s">
        <v>547</v>
      </c>
    </row>
    <row r="278" spans="1:4" x14ac:dyDescent="0.25">
      <c r="A278" s="116"/>
      <c r="B278" s="240"/>
      <c r="C278" s="239"/>
      <c r="D278" s="240"/>
    </row>
  </sheetData>
  <autoFilter ref="A1:D277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activeCell="B2" sqref="B2"/>
    </sheetView>
  </sheetViews>
  <sheetFormatPr baseColWidth="10" defaultRowHeight="15" x14ac:dyDescent="0.25"/>
  <sheetData>
    <row r="2" spans="2:4" x14ac:dyDescent="0.25">
      <c r="B2" s="272"/>
      <c r="C2" s="273"/>
      <c r="D2" s="274"/>
    </row>
    <row r="3" spans="2:4" x14ac:dyDescent="0.25">
      <c r="B3" s="275"/>
      <c r="C3" s="276"/>
      <c r="D3" s="277"/>
    </row>
    <row r="4" spans="2:4" x14ac:dyDescent="0.25">
      <c r="B4" s="275"/>
      <c r="C4" s="276"/>
      <c r="D4" s="277"/>
    </row>
    <row r="5" spans="2:4" x14ac:dyDescent="0.25">
      <c r="B5" s="275"/>
      <c r="C5" s="276"/>
      <c r="D5" s="277"/>
    </row>
    <row r="6" spans="2:4" x14ac:dyDescent="0.25">
      <c r="B6" s="275"/>
      <c r="C6" s="276"/>
      <c r="D6" s="277"/>
    </row>
    <row r="7" spans="2:4" x14ac:dyDescent="0.25">
      <c r="B7" s="275"/>
      <c r="C7" s="276"/>
      <c r="D7" s="277"/>
    </row>
    <row r="8" spans="2:4" x14ac:dyDescent="0.25">
      <c r="B8" s="275"/>
      <c r="C8" s="276"/>
      <c r="D8" s="277"/>
    </row>
    <row r="9" spans="2:4" x14ac:dyDescent="0.25">
      <c r="B9" s="275"/>
      <c r="C9" s="276"/>
      <c r="D9" s="277"/>
    </row>
    <row r="10" spans="2:4" x14ac:dyDescent="0.25">
      <c r="B10" s="275"/>
      <c r="C10" s="276"/>
      <c r="D10" s="277"/>
    </row>
    <row r="11" spans="2:4" x14ac:dyDescent="0.25">
      <c r="B11" s="275"/>
      <c r="C11" s="276"/>
      <c r="D11" s="277"/>
    </row>
    <row r="12" spans="2:4" x14ac:dyDescent="0.25">
      <c r="B12" s="275"/>
      <c r="C12" s="276"/>
      <c r="D12" s="277"/>
    </row>
    <row r="13" spans="2:4" x14ac:dyDescent="0.25">
      <c r="B13" s="275"/>
      <c r="C13" s="276"/>
      <c r="D13" s="277"/>
    </row>
    <row r="14" spans="2:4" x14ac:dyDescent="0.25">
      <c r="B14" s="275"/>
      <c r="C14" s="276"/>
      <c r="D14" s="277"/>
    </row>
    <row r="15" spans="2:4" x14ac:dyDescent="0.25">
      <c r="B15" s="275"/>
      <c r="C15" s="276"/>
      <c r="D15" s="277"/>
    </row>
    <row r="16" spans="2:4" x14ac:dyDescent="0.25">
      <c r="B16" s="275"/>
      <c r="C16" s="276"/>
      <c r="D16" s="277"/>
    </row>
    <row r="17" spans="2:4" x14ac:dyDescent="0.25">
      <c r="B17" s="275"/>
      <c r="C17" s="276"/>
      <c r="D17" s="277"/>
    </row>
    <row r="18" spans="2:4" x14ac:dyDescent="0.25">
      <c r="B18" s="275"/>
      <c r="C18" s="276"/>
      <c r="D18" s="277"/>
    </row>
    <row r="19" spans="2:4" x14ac:dyDescent="0.25">
      <c r="B19" s="278"/>
      <c r="C19" s="279"/>
      <c r="D19" s="2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9"/>
  <sheetViews>
    <sheetView tabSelected="1" zoomScale="85" zoomScaleNormal="85" workbookViewId="0">
      <selection activeCell="H26" sqref="H26"/>
    </sheetView>
  </sheetViews>
  <sheetFormatPr baseColWidth="10" defaultColWidth="9.140625" defaultRowHeight="15" x14ac:dyDescent="0.25"/>
  <cols>
    <col min="1" max="1" width="6.42578125" bestFit="1" customWidth="1"/>
    <col min="2" max="2" width="66.85546875" customWidth="1"/>
    <col min="3" max="3" width="17.28515625" style="47" customWidth="1"/>
    <col min="4" max="4" width="25.7109375" customWidth="1"/>
    <col min="5" max="5" width="46.28515625" customWidth="1"/>
    <col min="6" max="6" width="6.85546875" customWidth="1"/>
    <col min="7" max="7" width="9.5703125" bestFit="1" customWidth="1"/>
    <col min="8" max="8" width="13.140625" bestFit="1" customWidth="1"/>
    <col min="9" max="9" width="10.5703125" bestFit="1" customWidth="1"/>
    <col min="10" max="10" width="13.140625" bestFit="1" customWidth="1"/>
    <col min="11" max="11" width="4.85546875" customWidth="1"/>
  </cols>
  <sheetData>
    <row r="2" spans="1:5" ht="15" customHeight="1" x14ac:dyDescent="0.25"/>
    <row r="3" spans="1:5" ht="15" customHeight="1" x14ac:dyDescent="0.25"/>
    <row r="4" spans="1:5" ht="16.5" customHeight="1" x14ac:dyDescent="0.25"/>
    <row r="5" spans="1:5" s="1" customFormat="1" ht="17.25" customHeight="1" thickBot="1" x14ac:dyDescent="0.3">
      <c r="B5" s="5" t="s">
        <v>0</v>
      </c>
      <c r="C5" s="456" t="s">
        <v>43</v>
      </c>
      <c r="D5" s="457" t="s">
        <v>1220</v>
      </c>
      <c r="E5" s="1" t="s">
        <v>1221</v>
      </c>
    </row>
    <row r="6" spans="1:5" ht="15" customHeight="1" x14ac:dyDescent="0.25">
      <c r="A6" s="75">
        <v>1</v>
      </c>
      <c r="B6" s="467" t="s">
        <v>37</v>
      </c>
      <c r="C6" s="459" t="s">
        <v>305</v>
      </c>
      <c r="D6" s="304" t="s">
        <v>1222</v>
      </c>
      <c r="E6" s="455" t="s">
        <v>1223</v>
      </c>
    </row>
    <row r="7" spans="1:5" ht="15" customHeight="1" x14ac:dyDescent="0.25">
      <c r="A7" s="75">
        <v>2</v>
      </c>
      <c r="B7" s="468" t="s">
        <v>290</v>
      </c>
      <c r="C7" s="460" t="s">
        <v>305</v>
      </c>
      <c r="D7" s="87" t="s">
        <v>1224</v>
      </c>
      <c r="E7" s="455" t="s">
        <v>322</v>
      </c>
    </row>
    <row r="8" spans="1:5" ht="15" customHeight="1" x14ac:dyDescent="0.25">
      <c r="A8" s="75">
        <v>3</v>
      </c>
      <c r="B8" s="469" t="s">
        <v>34</v>
      </c>
      <c r="C8" s="461" t="s">
        <v>305</v>
      </c>
      <c r="D8" s="87" t="s">
        <v>198</v>
      </c>
      <c r="E8" s="455" t="s">
        <v>192</v>
      </c>
    </row>
    <row r="9" spans="1:5" ht="15" customHeight="1" x14ac:dyDescent="0.25">
      <c r="A9" s="75">
        <v>4</v>
      </c>
      <c r="B9" s="469" t="s">
        <v>1227</v>
      </c>
      <c r="C9" s="461" t="s">
        <v>305</v>
      </c>
      <c r="D9" s="87" t="s">
        <v>1225</v>
      </c>
      <c r="E9" s="455" t="s">
        <v>1226</v>
      </c>
    </row>
    <row r="10" spans="1:5" ht="15" customHeight="1" x14ac:dyDescent="0.25">
      <c r="A10" s="75">
        <v>5</v>
      </c>
      <c r="B10" s="469" t="s">
        <v>1228</v>
      </c>
      <c r="C10" s="460" t="s">
        <v>305</v>
      </c>
      <c r="D10" s="87" t="s">
        <v>1236</v>
      </c>
      <c r="E10" s="455" t="s">
        <v>226</v>
      </c>
    </row>
    <row r="11" spans="1:5" ht="15" customHeight="1" thickBot="1" x14ac:dyDescent="0.3">
      <c r="A11" s="75">
        <v>6</v>
      </c>
      <c r="B11" s="470" t="s">
        <v>30</v>
      </c>
      <c r="C11" s="462" t="s">
        <v>305</v>
      </c>
      <c r="D11" s="172" t="s">
        <v>1237</v>
      </c>
      <c r="E11" s="455" t="s">
        <v>196</v>
      </c>
    </row>
    <row r="12" spans="1:5" ht="15" customHeight="1" x14ac:dyDescent="0.25">
      <c r="A12" s="75">
        <v>7</v>
      </c>
      <c r="B12" s="467" t="s">
        <v>469</v>
      </c>
      <c r="C12" s="461" t="s">
        <v>227</v>
      </c>
      <c r="D12" s="105" t="s">
        <v>1238</v>
      </c>
      <c r="E12" s="455" t="s">
        <v>1201</v>
      </c>
    </row>
    <row r="13" spans="1:5" ht="15" customHeight="1" x14ac:dyDescent="0.25">
      <c r="A13" s="75">
        <v>8</v>
      </c>
      <c r="B13" s="469" t="s">
        <v>120</v>
      </c>
      <c r="C13" s="463" t="s">
        <v>227</v>
      </c>
      <c r="D13" s="87" t="s">
        <v>1239</v>
      </c>
      <c r="E13" s="455" t="s">
        <v>1203</v>
      </c>
    </row>
    <row r="14" spans="1:5" ht="15" customHeight="1" x14ac:dyDescent="0.25">
      <c r="A14" s="75">
        <v>9</v>
      </c>
      <c r="B14" s="469" t="s">
        <v>468</v>
      </c>
      <c r="C14" s="461" t="s">
        <v>227</v>
      </c>
      <c r="D14" s="87" t="s">
        <v>1240</v>
      </c>
      <c r="E14" s="455" t="s">
        <v>473</v>
      </c>
    </row>
    <row r="15" spans="1:5" ht="15" customHeight="1" x14ac:dyDescent="0.25">
      <c r="A15" s="75">
        <v>10</v>
      </c>
      <c r="B15" s="469" t="s">
        <v>16</v>
      </c>
      <c r="C15" s="460" t="s">
        <v>227</v>
      </c>
      <c r="D15" s="87" t="s">
        <v>1241</v>
      </c>
      <c r="E15" s="455" t="s">
        <v>1242</v>
      </c>
    </row>
    <row r="16" spans="1:5" ht="15" customHeight="1" x14ac:dyDescent="0.25">
      <c r="A16" s="75">
        <v>11</v>
      </c>
      <c r="B16" s="469" t="s">
        <v>36</v>
      </c>
      <c r="C16" s="463" t="s">
        <v>227</v>
      </c>
      <c r="D16" s="87" t="s">
        <v>1243</v>
      </c>
      <c r="E16" s="455" t="s">
        <v>444</v>
      </c>
    </row>
    <row r="17" spans="1:5" ht="15" customHeight="1" x14ac:dyDescent="0.25">
      <c r="A17" s="75">
        <v>12</v>
      </c>
      <c r="B17" s="469" t="s">
        <v>35</v>
      </c>
      <c r="C17" s="463" t="s">
        <v>227</v>
      </c>
      <c r="D17" s="87" t="s">
        <v>1244</v>
      </c>
      <c r="E17" s="455" t="s">
        <v>424</v>
      </c>
    </row>
    <row r="18" spans="1:5" x14ac:dyDescent="0.25">
      <c r="A18" s="75">
        <v>13</v>
      </c>
      <c r="B18" s="469" t="s">
        <v>32</v>
      </c>
      <c r="C18" s="461" t="s">
        <v>227</v>
      </c>
      <c r="D18" s="87" t="s">
        <v>1245</v>
      </c>
      <c r="E18" s="455" t="s">
        <v>1246</v>
      </c>
    </row>
    <row r="19" spans="1:5" x14ac:dyDescent="0.25">
      <c r="A19" s="75">
        <v>14</v>
      </c>
      <c r="B19" s="469" t="s">
        <v>408</v>
      </c>
      <c r="C19" s="463" t="s">
        <v>227</v>
      </c>
      <c r="D19" s="87" t="s">
        <v>1247</v>
      </c>
      <c r="E19" s="455" t="s">
        <v>243</v>
      </c>
    </row>
    <row r="20" spans="1:5" x14ac:dyDescent="0.25">
      <c r="A20" s="75">
        <v>15</v>
      </c>
      <c r="B20" s="469" t="s">
        <v>1229</v>
      </c>
      <c r="C20" s="463" t="s">
        <v>227</v>
      </c>
      <c r="D20" s="87" t="s">
        <v>1248</v>
      </c>
      <c r="E20" s="455" t="s">
        <v>1249</v>
      </c>
    </row>
    <row r="21" spans="1:5" x14ac:dyDescent="0.25">
      <c r="A21" s="75">
        <v>16</v>
      </c>
      <c r="B21" s="468" t="s">
        <v>313</v>
      </c>
      <c r="C21" s="460" t="s">
        <v>227</v>
      </c>
      <c r="D21" s="87" t="s">
        <v>1250</v>
      </c>
      <c r="E21" s="455" t="s">
        <v>1251</v>
      </c>
    </row>
    <row r="22" spans="1:5" x14ac:dyDescent="0.25">
      <c r="A22" s="75">
        <v>17</v>
      </c>
      <c r="B22" s="469" t="s">
        <v>1230</v>
      </c>
      <c r="C22" s="463" t="s">
        <v>227</v>
      </c>
      <c r="D22" s="87" t="s">
        <v>1252</v>
      </c>
      <c r="E22" s="455" t="s">
        <v>1253</v>
      </c>
    </row>
    <row r="23" spans="1:5" x14ac:dyDescent="0.25">
      <c r="A23" s="75">
        <v>18</v>
      </c>
      <c r="B23" s="468" t="s">
        <v>1231</v>
      </c>
      <c r="C23" s="460" t="s">
        <v>227</v>
      </c>
      <c r="D23" s="87" t="s">
        <v>1281</v>
      </c>
      <c r="E23" s="455" t="s">
        <v>1280</v>
      </c>
    </row>
    <row r="24" spans="1:5" x14ac:dyDescent="0.25">
      <c r="A24" s="75">
        <v>19</v>
      </c>
      <c r="B24" s="468" t="s">
        <v>42</v>
      </c>
      <c r="C24" s="463" t="s">
        <v>227</v>
      </c>
      <c r="D24" s="87" t="s">
        <v>1254</v>
      </c>
      <c r="E24" s="455" t="s">
        <v>183</v>
      </c>
    </row>
    <row r="25" spans="1:5" x14ac:dyDescent="0.25">
      <c r="A25" s="75">
        <v>20</v>
      </c>
      <c r="B25" s="468" t="s">
        <v>1219</v>
      </c>
      <c r="C25" s="464" t="s">
        <v>227</v>
      </c>
      <c r="D25" s="87" t="s">
        <v>1255</v>
      </c>
      <c r="E25" s="455" t="s">
        <v>1256</v>
      </c>
    </row>
    <row r="26" spans="1:5" x14ac:dyDescent="0.25">
      <c r="A26" s="75">
        <v>21</v>
      </c>
      <c r="B26" s="468" t="s">
        <v>1217</v>
      </c>
      <c r="C26" s="460" t="s">
        <v>227</v>
      </c>
      <c r="D26" s="87" t="s">
        <v>1257</v>
      </c>
      <c r="E26" s="455" t="s">
        <v>249</v>
      </c>
    </row>
    <row r="27" spans="1:5" x14ac:dyDescent="0.25">
      <c r="A27" s="75">
        <v>22</v>
      </c>
      <c r="B27" s="468" t="s">
        <v>1218</v>
      </c>
      <c r="C27" s="463" t="s">
        <v>227</v>
      </c>
      <c r="D27" s="87" t="s">
        <v>1258</v>
      </c>
      <c r="E27" s="455" t="s">
        <v>1259</v>
      </c>
    </row>
    <row r="28" spans="1:5" x14ac:dyDescent="0.25">
      <c r="A28" s="75">
        <v>23</v>
      </c>
      <c r="B28" s="468" t="s">
        <v>339</v>
      </c>
      <c r="C28" s="460" t="s">
        <v>227</v>
      </c>
      <c r="D28" s="87" t="s">
        <v>1260</v>
      </c>
      <c r="E28" s="455" t="s">
        <v>1261</v>
      </c>
    </row>
    <row r="29" spans="1:5" x14ac:dyDescent="0.25">
      <c r="A29" s="75">
        <v>24</v>
      </c>
      <c r="B29" s="468" t="s">
        <v>1117</v>
      </c>
      <c r="C29" s="463" t="s">
        <v>227</v>
      </c>
      <c r="D29" s="87" t="s">
        <v>1262</v>
      </c>
      <c r="E29" s="455" t="s">
        <v>416</v>
      </c>
    </row>
    <row r="30" spans="1:5" ht="15.75" thickBot="1" x14ac:dyDescent="0.3">
      <c r="A30" s="75">
        <v>25</v>
      </c>
      <c r="B30" s="471" t="s">
        <v>1216</v>
      </c>
      <c r="C30" s="465" t="s">
        <v>227</v>
      </c>
      <c r="D30" s="87" t="s">
        <v>1263</v>
      </c>
      <c r="E30" s="455" t="s">
        <v>1264</v>
      </c>
    </row>
    <row r="31" spans="1:5" ht="15.75" customHeight="1" x14ac:dyDescent="0.25">
      <c r="A31" s="75">
        <v>26</v>
      </c>
      <c r="B31" s="467" t="s">
        <v>23</v>
      </c>
      <c r="C31" s="466" t="s">
        <v>20</v>
      </c>
      <c r="D31" s="458" t="s">
        <v>1265</v>
      </c>
      <c r="E31" s="455" t="s">
        <v>504</v>
      </c>
    </row>
    <row r="32" spans="1:5" x14ac:dyDescent="0.25">
      <c r="A32" s="75">
        <v>27</v>
      </c>
      <c r="B32" s="469" t="s">
        <v>722</v>
      </c>
      <c r="C32" s="463" t="s">
        <v>20</v>
      </c>
      <c r="D32" s="87" t="s">
        <v>1266</v>
      </c>
      <c r="E32" s="455" t="s">
        <v>1267</v>
      </c>
    </row>
    <row r="33" spans="1:5" x14ac:dyDescent="0.25">
      <c r="A33" s="75">
        <v>28</v>
      </c>
      <c r="B33" s="469" t="s">
        <v>1232</v>
      </c>
      <c r="C33" s="463" t="s">
        <v>20</v>
      </c>
      <c r="D33" s="87" t="s">
        <v>1268</v>
      </c>
      <c r="E33" s="455" t="s">
        <v>1269</v>
      </c>
    </row>
    <row r="34" spans="1:5" x14ac:dyDescent="0.25">
      <c r="A34" s="75">
        <v>29</v>
      </c>
      <c r="B34" s="469" t="s">
        <v>1233</v>
      </c>
      <c r="C34" s="463" t="s">
        <v>20</v>
      </c>
      <c r="D34" s="87" t="s">
        <v>1270</v>
      </c>
      <c r="E34" s="455" t="s">
        <v>1271</v>
      </c>
    </row>
    <row r="35" spans="1:5" x14ac:dyDescent="0.25">
      <c r="A35" s="75">
        <v>30</v>
      </c>
      <c r="B35" s="469" t="s">
        <v>1234</v>
      </c>
      <c r="C35" s="461" t="s">
        <v>20</v>
      </c>
      <c r="D35" s="87" t="s">
        <v>1272</v>
      </c>
      <c r="E35" s="455" t="s">
        <v>1273</v>
      </c>
    </row>
    <row r="36" spans="1:5" x14ac:dyDescent="0.25">
      <c r="A36" s="75">
        <v>31</v>
      </c>
      <c r="B36" s="469" t="s">
        <v>296</v>
      </c>
      <c r="C36" s="460" t="s">
        <v>20</v>
      </c>
      <c r="D36" s="87" t="s">
        <v>1274</v>
      </c>
      <c r="E36" s="455" t="s">
        <v>1275</v>
      </c>
    </row>
    <row r="37" spans="1:5" x14ac:dyDescent="0.25">
      <c r="A37" s="75">
        <v>32</v>
      </c>
      <c r="B37" s="469" t="s">
        <v>510</v>
      </c>
      <c r="C37" s="461" t="s">
        <v>20</v>
      </c>
      <c r="D37" s="87" t="s">
        <v>1276</v>
      </c>
      <c r="E37" s="455" t="s">
        <v>1277</v>
      </c>
    </row>
    <row r="38" spans="1:5" ht="16.5" customHeight="1" x14ac:dyDescent="0.25">
      <c r="A38" s="75">
        <v>33</v>
      </c>
      <c r="B38" s="469" t="s">
        <v>1235</v>
      </c>
      <c r="C38" s="463" t="s">
        <v>20</v>
      </c>
      <c r="D38" s="87" t="s">
        <v>1278</v>
      </c>
      <c r="E38" s="455" t="s">
        <v>1214</v>
      </c>
    </row>
    <row r="39" spans="1:5" ht="20.25" customHeight="1" thickBot="1" x14ac:dyDescent="0.3">
      <c r="A39" s="75">
        <v>34</v>
      </c>
      <c r="B39" s="470" t="s">
        <v>376</v>
      </c>
      <c r="C39" s="462" t="s">
        <v>20</v>
      </c>
      <c r="D39" s="173" t="s">
        <v>1279</v>
      </c>
      <c r="E39" s="455" t="s">
        <v>380</v>
      </c>
    </row>
    <row r="40" spans="1:5" x14ac:dyDescent="0.25">
      <c r="C40" s="454"/>
    </row>
    <row r="41" spans="1:5" x14ac:dyDescent="0.25">
      <c r="B41" s="4"/>
      <c r="C41" s="92"/>
    </row>
    <row r="42" spans="1:5" x14ac:dyDescent="0.25">
      <c r="B42" s="4"/>
      <c r="C42" s="91"/>
    </row>
    <row r="43" spans="1:5" x14ac:dyDescent="0.25">
      <c r="B43" s="4"/>
      <c r="C43" s="91"/>
    </row>
    <row r="44" spans="1:5" x14ac:dyDescent="0.25">
      <c r="B44" s="4"/>
      <c r="C44" s="91"/>
    </row>
    <row r="45" spans="1:5" x14ac:dyDescent="0.25">
      <c r="B45" s="4"/>
      <c r="C45" s="91"/>
    </row>
    <row r="46" spans="1:5" x14ac:dyDescent="0.25">
      <c r="B46" s="4"/>
      <c r="C46" s="91"/>
    </row>
    <row r="47" spans="1:5" x14ac:dyDescent="0.25">
      <c r="B47" s="4"/>
      <c r="C47" s="91"/>
    </row>
    <row r="48" spans="1:5" x14ac:dyDescent="0.25">
      <c r="B48" s="4"/>
      <c r="C48" s="91"/>
    </row>
    <row r="49" spans="2:3" x14ac:dyDescent="0.25">
      <c r="B49" s="4"/>
      <c r="C49" s="91"/>
    </row>
    <row r="50" spans="2:3" x14ac:dyDescent="0.25">
      <c r="B50" s="4"/>
      <c r="C50" s="91"/>
    </row>
    <row r="51" spans="2:3" x14ac:dyDescent="0.25">
      <c r="B51" s="4"/>
      <c r="C51" s="91"/>
    </row>
    <row r="52" spans="2:3" x14ac:dyDescent="0.25">
      <c r="B52" s="4"/>
      <c r="C52" s="91"/>
    </row>
    <row r="53" spans="2:3" x14ac:dyDescent="0.25">
      <c r="B53" s="4"/>
      <c r="C53" s="91"/>
    </row>
    <row r="54" spans="2:3" x14ac:dyDescent="0.25">
      <c r="B54" s="4"/>
      <c r="C54" s="91"/>
    </row>
    <row r="55" spans="2:3" x14ac:dyDescent="0.25">
      <c r="B55" s="4"/>
      <c r="C55" s="91"/>
    </row>
    <row r="56" spans="2:3" x14ac:dyDescent="0.25">
      <c r="B56" s="4"/>
      <c r="C56" s="91"/>
    </row>
    <row r="57" spans="2:3" x14ac:dyDescent="0.25">
      <c r="B57" s="4"/>
      <c r="C57" s="91"/>
    </row>
    <row r="58" spans="2:3" x14ac:dyDescent="0.25">
      <c r="B58" s="4"/>
      <c r="C58" s="91"/>
    </row>
    <row r="59" spans="2:3" x14ac:dyDescent="0.25">
      <c r="B59" s="4"/>
      <c r="C59" s="91"/>
    </row>
    <row r="60" spans="2:3" x14ac:dyDescent="0.25">
      <c r="B60" s="4"/>
      <c r="C60" s="91"/>
    </row>
    <row r="61" spans="2:3" x14ac:dyDescent="0.25">
      <c r="B61" s="4"/>
      <c r="C61" s="91"/>
    </row>
    <row r="62" spans="2:3" x14ac:dyDescent="0.25">
      <c r="B62" s="4"/>
      <c r="C62" s="91"/>
    </row>
    <row r="63" spans="2:3" x14ac:dyDescent="0.25">
      <c r="B63" s="4"/>
      <c r="C63" s="91"/>
    </row>
    <row r="64" spans="2:3" x14ac:dyDescent="0.25">
      <c r="B64" s="4"/>
      <c r="C64" s="91"/>
    </row>
    <row r="65" spans="2:3" x14ac:dyDescent="0.25">
      <c r="B65" s="4"/>
      <c r="C65" s="91"/>
    </row>
    <row r="66" spans="2:3" x14ac:dyDescent="0.25">
      <c r="B66" s="4"/>
      <c r="C66" s="91"/>
    </row>
    <row r="67" spans="2:3" x14ac:dyDescent="0.25">
      <c r="B67" s="4"/>
      <c r="C67" s="91"/>
    </row>
    <row r="68" spans="2:3" x14ac:dyDescent="0.25">
      <c r="B68" s="4"/>
      <c r="C68" s="91"/>
    </row>
    <row r="69" spans="2:3" x14ac:dyDescent="0.25">
      <c r="B69" s="4"/>
      <c r="C69" s="91"/>
    </row>
    <row r="70" spans="2:3" x14ac:dyDescent="0.25">
      <c r="B70" s="4"/>
      <c r="C70" s="91"/>
    </row>
    <row r="71" spans="2:3" x14ac:dyDescent="0.25">
      <c r="B71" s="4"/>
      <c r="C71" s="91"/>
    </row>
    <row r="72" spans="2:3" x14ac:dyDescent="0.25">
      <c r="B72" s="4"/>
      <c r="C72" s="91"/>
    </row>
    <row r="73" spans="2:3" x14ac:dyDescent="0.25">
      <c r="B73" s="4"/>
      <c r="C73" s="91"/>
    </row>
    <row r="74" spans="2:3" x14ac:dyDescent="0.25">
      <c r="B74" s="4"/>
      <c r="C74" s="91"/>
    </row>
    <row r="75" spans="2:3" x14ac:dyDescent="0.25">
      <c r="B75" s="4"/>
      <c r="C75" s="91"/>
    </row>
    <row r="76" spans="2:3" x14ac:dyDescent="0.25">
      <c r="B76" s="4"/>
      <c r="C76" s="91"/>
    </row>
    <row r="77" spans="2:3" x14ac:dyDescent="0.25">
      <c r="B77" s="4"/>
      <c r="C77" s="91"/>
    </row>
    <row r="78" spans="2:3" x14ac:dyDescent="0.25">
      <c r="B78" s="4"/>
      <c r="C78" s="91"/>
    </row>
    <row r="79" spans="2:3" x14ac:dyDescent="0.25">
      <c r="B79" s="4"/>
      <c r="C79" s="91"/>
    </row>
    <row r="80" spans="2:3" x14ac:dyDescent="0.25">
      <c r="B80" s="4"/>
      <c r="C80" s="91"/>
    </row>
    <row r="81" spans="2:3" x14ac:dyDescent="0.25">
      <c r="B81" s="4"/>
      <c r="C81" s="91"/>
    </row>
    <row r="82" spans="2:3" x14ac:dyDescent="0.25">
      <c r="B82" s="4"/>
      <c r="C82" s="91"/>
    </row>
    <row r="83" spans="2:3" x14ac:dyDescent="0.25">
      <c r="B83" s="4"/>
      <c r="C83" s="91"/>
    </row>
    <row r="84" spans="2:3" x14ac:dyDescent="0.25">
      <c r="B84" s="4"/>
      <c r="C84" s="91"/>
    </row>
    <row r="85" spans="2:3" x14ac:dyDescent="0.25">
      <c r="B85" s="4"/>
      <c r="C85" s="91"/>
    </row>
    <row r="86" spans="2:3" x14ac:dyDescent="0.25">
      <c r="B86" s="4"/>
      <c r="C86" s="91"/>
    </row>
    <row r="87" spans="2:3" x14ac:dyDescent="0.25">
      <c r="B87" s="4"/>
      <c r="C87" s="91"/>
    </row>
    <row r="88" spans="2:3" x14ac:dyDescent="0.25">
      <c r="B88" s="4"/>
      <c r="C88" s="91"/>
    </row>
    <row r="89" spans="2:3" x14ac:dyDescent="0.25">
      <c r="B89" s="4"/>
      <c r="C89" s="91"/>
    </row>
    <row r="90" spans="2:3" x14ac:dyDescent="0.25">
      <c r="B90" s="4"/>
      <c r="C90" s="91"/>
    </row>
    <row r="91" spans="2:3" x14ac:dyDescent="0.25">
      <c r="B91" s="4"/>
      <c r="C91" s="91"/>
    </row>
    <row r="92" spans="2:3" x14ac:dyDescent="0.25">
      <c r="B92" s="4"/>
      <c r="C92" s="91"/>
    </row>
    <row r="93" spans="2:3" x14ac:dyDescent="0.25">
      <c r="B93" s="4"/>
      <c r="C93" s="91"/>
    </row>
    <row r="94" spans="2:3" x14ac:dyDescent="0.25">
      <c r="B94" s="4"/>
      <c r="C94" s="91"/>
    </row>
    <row r="95" spans="2:3" x14ac:dyDescent="0.25">
      <c r="B95" s="4"/>
      <c r="C95" s="91"/>
    </row>
    <row r="96" spans="2:3" x14ac:dyDescent="0.25">
      <c r="B96" s="4"/>
      <c r="C96" s="91"/>
    </row>
    <row r="97" spans="2:3" x14ac:dyDescent="0.25">
      <c r="B97" s="4"/>
      <c r="C97" s="91"/>
    </row>
    <row r="98" spans="2:3" x14ac:dyDescent="0.25">
      <c r="B98" s="4"/>
      <c r="C98" s="91"/>
    </row>
    <row r="99" spans="2:3" x14ac:dyDescent="0.25">
      <c r="B99" s="4"/>
      <c r="C99" s="91"/>
    </row>
  </sheetData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4" r:id="rId18"/>
    <hyperlink ref="E25" r:id="rId19"/>
    <hyperlink ref="E26" r:id="rId20"/>
    <hyperlink ref="E27" r:id="rId21"/>
    <hyperlink ref="E28" r:id="rId22"/>
    <hyperlink ref="E29" r:id="rId23"/>
    <hyperlink ref="E30" r:id="rId24"/>
    <hyperlink ref="E31" r:id="rId25"/>
    <hyperlink ref="E32" r:id="rId26"/>
    <hyperlink ref="E33" r:id="rId27"/>
    <hyperlink ref="E34" r:id="rId28"/>
    <hyperlink ref="E35" r:id="rId29"/>
    <hyperlink ref="E36" r:id="rId30"/>
    <hyperlink ref="E37" r:id="rId31"/>
    <hyperlink ref="E38" r:id="rId32"/>
    <hyperlink ref="E39" r:id="rId33"/>
    <hyperlink ref="E23" r:id="rId34"/>
  </hyperlinks>
  <pageMargins left="0" right="0" top="0.74803149606299213" bottom="0.74803149606299213" header="0.31496062992125984" footer="0.31496062992125984"/>
  <pageSetup paperSize="9" scale="78" orientation="landscape" r:id="rId3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zoomScale="85" zoomScaleNormal="85"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B43" sqref="B43"/>
    </sheetView>
  </sheetViews>
  <sheetFormatPr baseColWidth="10" defaultColWidth="9.140625" defaultRowHeight="15" x14ac:dyDescent="0.25"/>
  <cols>
    <col min="1" max="1" width="6.42578125" bestFit="1" customWidth="1"/>
    <col min="2" max="2" width="65.140625" customWidth="1"/>
    <col min="3" max="3" width="9.42578125" style="47" customWidth="1"/>
    <col min="4" max="4" width="15" style="224" customWidth="1"/>
    <col min="5" max="8" width="15" style="155" customWidth="1"/>
  </cols>
  <sheetData>
    <row r="1" spans="1:8" ht="15" customHeight="1" x14ac:dyDescent="0.25">
      <c r="D1" s="475" t="s">
        <v>526</v>
      </c>
      <c r="E1" s="476"/>
      <c r="F1" s="477" t="s">
        <v>528</v>
      </c>
      <c r="G1" s="476"/>
      <c r="H1" s="285"/>
    </row>
    <row r="2" spans="1:8" x14ac:dyDescent="0.25">
      <c r="D2" s="472" t="s">
        <v>543</v>
      </c>
      <c r="E2" s="473"/>
      <c r="F2" s="474" t="s">
        <v>543</v>
      </c>
      <c r="G2" s="473"/>
      <c r="H2" s="286"/>
    </row>
    <row r="3" spans="1:8" s="1" customFormat="1" ht="17.25" customHeight="1" thickBot="1" x14ac:dyDescent="0.3">
      <c r="A3" s="1" t="s">
        <v>49</v>
      </c>
      <c r="B3" s="5" t="s">
        <v>0</v>
      </c>
      <c r="C3" s="46" t="s">
        <v>43</v>
      </c>
      <c r="D3" s="287" t="s">
        <v>524</v>
      </c>
      <c r="E3" s="271" t="s">
        <v>525</v>
      </c>
      <c r="F3" s="271" t="s">
        <v>524</v>
      </c>
      <c r="G3" s="271" t="s">
        <v>525</v>
      </c>
      <c r="H3" s="288" t="s">
        <v>1128</v>
      </c>
    </row>
    <row r="4" spans="1:8" ht="15" customHeight="1" x14ac:dyDescent="0.25">
      <c r="A4" s="162">
        <v>1</v>
      </c>
      <c r="B4" s="299" t="s">
        <v>37</v>
      </c>
      <c r="C4" s="157" t="s">
        <v>305</v>
      </c>
      <c r="D4" s="289">
        <v>0</v>
      </c>
      <c r="E4" s="158">
        <v>0</v>
      </c>
      <c r="F4" s="158">
        <v>0</v>
      </c>
      <c r="G4" s="158">
        <v>0</v>
      </c>
      <c r="H4" s="290" t="e">
        <f>+#REF!+#REF!-#REF!-#REF!</f>
        <v>#REF!</v>
      </c>
    </row>
    <row r="5" spans="1:8" ht="15" customHeight="1" x14ac:dyDescent="0.25">
      <c r="A5" s="168">
        <v>2</v>
      </c>
      <c r="B5" s="128" t="s">
        <v>290</v>
      </c>
      <c r="C5" s="159" t="s">
        <v>305</v>
      </c>
      <c r="D5" s="289">
        <v>0</v>
      </c>
      <c r="E5" s="158">
        <v>0</v>
      </c>
      <c r="F5" s="158">
        <v>0</v>
      </c>
      <c r="G5" s="158">
        <v>0</v>
      </c>
      <c r="H5" s="290" t="e">
        <f>+#REF!+#REF!-#REF!-#REF!</f>
        <v>#REF!</v>
      </c>
    </row>
    <row r="6" spans="1:8" ht="15" customHeight="1" x14ac:dyDescent="0.25">
      <c r="A6" s="168">
        <v>3</v>
      </c>
      <c r="B6" s="300" t="s">
        <v>34</v>
      </c>
      <c r="C6" s="156" t="s">
        <v>305</v>
      </c>
      <c r="D6" s="289">
        <v>0</v>
      </c>
      <c r="E6" s="158">
        <v>0</v>
      </c>
      <c r="F6" s="158">
        <v>0</v>
      </c>
      <c r="G6" s="158">
        <v>0</v>
      </c>
      <c r="H6" s="290" t="e">
        <f>+#REF!+#REF!-#REF!-#REF!</f>
        <v>#REF!</v>
      </c>
    </row>
    <row r="7" spans="1:8" ht="15" customHeight="1" x14ac:dyDescent="0.25">
      <c r="A7" s="168">
        <v>4</v>
      </c>
      <c r="B7" s="300" t="s">
        <v>353</v>
      </c>
      <c r="C7" s="159" t="s">
        <v>305</v>
      </c>
      <c r="D7" s="289">
        <v>1</v>
      </c>
      <c r="E7" s="158">
        <v>1</v>
      </c>
      <c r="F7" s="158">
        <v>0</v>
      </c>
      <c r="G7" s="158">
        <v>1</v>
      </c>
      <c r="H7" s="290">
        <f>SUM(D7:G7)</f>
        <v>3</v>
      </c>
    </row>
    <row r="8" spans="1:8" ht="15" customHeight="1" x14ac:dyDescent="0.25">
      <c r="A8" s="168">
        <v>5</v>
      </c>
      <c r="B8" s="300" t="s">
        <v>470</v>
      </c>
      <c r="C8" s="156" t="s">
        <v>305</v>
      </c>
      <c r="D8" s="289">
        <v>0</v>
      </c>
      <c r="E8" s="158">
        <v>0</v>
      </c>
      <c r="F8" s="158">
        <v>1</v>
      </c>
      <c r="G8" s="158">
        <v>0</v>
      </c>
      <c r="H8" s="290">
        <f t="shared" ref="H8:H38" si="0">SUM(D8:G8)</f>
        <v>1</v>
      </c>
    </row>
    <row r="9" spans="1:8" ht="15" customHeight="1" x14ac:dyDescent="0.25">
      <c r="A9" s="168">
        <v>6</v>
      </c>
      <c r="B9" s="300" t="s">
        <v>289</v>
      </c>
      <c r="C9" s="159" t="s">
        <v>305</v>
      </c>
      <c r="D9" s="289">
        <v>2</v>
      </c>
      <c r="E9" s="158">
        <v>0</v>
      </c>
      <c r="F9" s="158">
        <v>2</v>
      </c>
      <c r="G9" s="158">
        <v>1</v>
      </c>
      <c r="H9" s="290">
        <f t="shared" si="0"/>
        <v>5</v>
      </c>
    </row>
    <row r="10" spans="1:8" ht="15" customHeight="1" thickBot="1" x14ac:dyDescent="0.3">
      <c r="A10" s="170">
        <v>7</v>
      </c>
      <c r="B10" s="302" t="s">
        <v>30</v>
      </c>
      <c r="C10" s="157" t="s">
        <v>305</v>
      </c>
      <c r="D10" s="289">
        <v>0</v>
      </c>
      <c r="E10" s="158">
        <v>0</v>
      </c>
      <c r="F10" s="158">
        <v>1</v>
      </c>
      <c r="G10" s="158">
        <v>1</v>
      </c>
      <c r="H10" s="290">
        <f t="shared" si="0"/>
        <v>2</v>
      </c>
    </row>
    <row r="11" spans="1:8" ht="15" customHeight="1" x14ac:dyDescent="0.25">
      <c r="A11" s="162">
        <v>8</v>
      </c>
      <c r="B11" s="306" t="s">
        <v>469</v>
      </c>
      <c r="C11" s="105" t="s">
        <v>227</v>
      </c>
      <c r="D11" s="291">
        <v>0</v>
      </c>
      <c r="E11" s="151">
        <v>0</v>
      </c>
      <c r="F11" s="151">
        <v>0</v>
      </c>
      <c r="G11" s="151">
        <v>0</v>
      </c>
      <c r="H11" s="290">
        <f t="shared" si="0"/>
        <v>0</v>
      </c>
    </row>
    <row r="12" spans="1:8" ht="15" customHeight="1" x14ac:dyDescent="0.25">
      <c r="A12" s="168">
        <v>9</v>
      </c>
      <c r="B12" s="300" t="s">
        <v>120</v>
      </c>
      <c r="C12" s="112" t="s">
        <v>227</v>
      </c>
      <c r="D12" s="291">
        <v>0</v>
      </c>
      <c r="E12" s="151">
        <v>0</v>
      </c>
      <c r="F12" s="151">
        <v>0</v>
      </c>
      <c r="G12" s="151">
        <v>0</v>
      </c>
      <c r="H12" s="290">
        <f t="shared" si="0"/>
        <v>0</v>
      </c>
    </row>
    <row r="13" spans="1:8" ht="15" customHeight="1" x14ac:dyDescent="0.25">
      <c r="A13" s="168">
        <v>10</v>
      </c>
      <c r="B13" s="300" t="s">
        <v>468</v>
      </c>
      <c r="C13" s="105" t="s">
        <v>227</v>
      </c>
      <c r="D13" s="291">
        <v>0</v>
      </c>
      <c r="E13" s="151">
        <v>0</v>
      </c>
      <c r="F13" s="151">
        <v>0</v>
      </c>
      <c r="G13" s="151">
        <v>0</v>
      </c>
      <c r="H13" s="290">
        <f t="shared" si="0"/>
        <v>0</v>
      </c>
    </row>
    <row r="14" spans="1:8" ht="15" customHeight="1" x14ac:dyDescent="0.25">
      <c r="A14" s="168">
        <v>11</v>
      </c>
      <c r="B14" s="300" t="s">
        <v>16</v>
      </c>
      <c r="C14" s="106" t="s">
        <v>227</v>
      </c>
      <c r="D14" s="291">
        <v>6</v>
      </c>
      <c r="E14" s="151">
        <v>0</v>
      </c>
      <c r="F14" s="151">
        <v>4</v>
      </c>
      <c r="G14" s="151">
        <v>0</v>
      </c>
      <c r="H14" s="290">
        <f t="shared" si="0"/>
        <v>10</v>
      </c>
    </row>
    <row r="15" spans="1:8" ht="15" customHeight="1" x14ac:dyDescent="0.25">
      <c r="A15" s="168">
        <v>12</v>
      </c>
      <c r="B15" s="300" t="s">
        <v>36</v>
      </c>
      <c r="C15" s="112" t="s">
        <v>227</v>
      </c>
      <c r="D15" s="291">
        <v>0</v>
      </c>
      <c r="E15" s="151">
        <v>0</v>
      </c>
      <c r="F15" s="151">
        <v>0</v>
      </c>
      <c r="G15" s="151">
        <v>0</v>
      </c>
      <c r="H15" s="290">
        <f t="shared" si="0"/>
        <v>0</v>
      </c>
    </row>
    <row r="16" spans="1:8" ht="15" customHeight="1" x14ac:dyDescent="0.25">
      <c r="A16" s="168">
        <v>13</v>
      </c>
      <c r="B16" s="300" t="s">
        <v>35</v>
      </c>
      <c r="C16" s="112" t="s">
        <v>227</v>
      </c>
      <c r="D16" s="291">
        <v>0</v>
      </c>
      <c r="E16" s="151">
        <v>0</v>
      </c>
      <c r="F16" s="151">
        <v>0</v>
      </c>
      <c r="G16" s="151">
        <v>0</v>
      </c>
      <c r="H16" s="290">
        <f t="shared" si="0"/>
        <v>0</v>
      </c>
    </row>
    <row r="17" spans="1:8" x14ac:dyDescent="0.25">
      <c r="A17" s="168">
        <v>14</v>
      </c>
      <c r="B17" s="300" t="s">
        <v>32</v>
      </c>
      <c r="C17" s="105" t="s">
        <v>227</v>
      </c>
      <c r="D17" s="291">
        <v>4</v>
      </c>
      <c r="E17" s="151">
        <v>0</v>
      </c>
      <c r="F17" s="151">
        <v>1</v>
      </c>
      <c r="G17" s="151">
        <v>0</v>
      </c>
      <c r="H17" s="290">
        <f t="shared" si="0"/>
        <v>5</v>
      </c>
    </row>
    <row r="18" spans="1:8" x14ac:dyDescent="0.25">
      <c r="A18" s="168">
        <v>15</v>
      </c>
      <c r="B18" s="300" t="s">
        <v>408</v>
      </c>
      <c r="C18" s="112" t="s">
        <v>227</v>
      </c>
      <c r="D18" s="291">
        <v>2</v>
      </c>
      <c r="E18" s="151">
        <v>0</v>
      </c>
      <c r="F18" s="151">
        <v>0</v>
      </c>
      <c r="G18" s="151">
        <v>1</v>
      </c>
      <c r="H18" s="290">
        <f t="shared" si="0"/>
        <v>3</v>
      </c>
    </row>
    <row r="19" spans="1:8" x14ac:dyDescent="0.25">
      <c r="A19" s="168">
        <v>16</v>
      </c>
      <c r="B19" s="128" t="s">
        <v>538</v>
      </c>
      <c r="C19" s="106" t="s">
        <v>227</v>
      </c>
      <c r="D19" s="291">
        <v>0</v>
      </c>
      <c r="E19" s="151">
        <v>0</v>
      </c>
      <c r="F19" s="151">
        <v>1</v>
      </c>
      <c r="G19" s="151">
        <v>0</v>
      </c>
      <c r="H19" s="290">
        <f t="shared" si="0"/>
        <v>1</v>
      </c>
    </row>
    <row r="20" spans="1:8" x14ac:dyDescent="0.25">
      <c r="A20" s="168">
        <v>17</v>
      </c>
      <c r="B20" s="300" t="s">
        <v>428</v>
      </c>
      <c r="C20" s="112" t="s">
        <v>227</v>
      </c>
      <c r="D20" s="291">
        <v>0</v>
      </c>
      <c r="E20" s="151">
        <v>0</v>
      </c>
      <c r="F20" s="151">
        <v>0</v>
      </c>
      <c r="G20" s="151">
        <v>0</v>
      </c>
      <c r="H20" s="290">
        <f t="shared" si="0"/>
        <v>0</v>
      </c>
    </row>
    <row r="21" spans="1:8" x14ac:dyDescent="0.25">
      <c r="A21" s="168">
        <v>18</v>
      </c>
      <c r="B21" s="301" t="s">
        <v>537</v>
      </c>
      <c r="C21" s="106" t="s">
        <v>227</v>
      </c>
      <c r="D21" s="291">
        <v>0</v>
      </c>
      <c r="E21" s="151">
        <v>0</v>
      </c>
      <c r="F21" s="151">
        <v>0</v>
      </c>
      <c r="G21" s="151">
        <v>0</v>
      </c>
      <c r="H21" s="290">
        <f t="shared" si="0"/>
        <v>0</v>
      </c>
    </row>
    <row r="22" spans="1:8" x14ac:dyDescent="0.25">
      <c r="A22" s="168">
        <v>19</v>
      </c>
      <c r="B22" s="128" t="s">
        <v>385</v>
      </c>
      <c r="C22" s="112" t="s">
        <v>227</v>
      </c>
      <c r="D22" s="291">
        <v>0</v>
      </c>
      <c r="E22" s="151">
        <v>0</v>
      </c>
      <c r="F22" s="151">
        <v>0</v>
      </c>
      <c r="G22" s="151">
        <v>0</v>
      </c>
      <c r="H22" s="290">
        <f t="shared" si="0"/>
        <v>0</v>
      </c>
    </row>
    <row r="23" spans="1:8" x14ac:dyDescent="0.25">
      <c r="A23" s="168">
        <v>20</v>
      </c>
      <c r="B23" s="301" t="s">
        <v>518</v>
      </c>
      <c r="C23" s="108" t="s">
        <v>227</v>
      </c>
      <c r="D23" s="291">
        <v>0</v>
      </c>
      <c r="E23" s="151">
        <v>0</v>
      </c>
      <c r="F23" s="151">
        <v>0</v>
      </c>
      <c r="G23" s="151">
        <v>0</v>
      </c>
      <c r="H23" s="290">
        <f t="shared" si="0"/>
        <v>0</v>
      </c>
    </row>
    <row r="24" spans="1:8" x14ac:dyDescent="0.25">
      <c r="A24" s="168">
        <v>21</v>
      </c>
      <c r="B24" s="128" t="s">
        <v>544</v>
      </c>
      <c r="C24" s="106" t="s">
        <v>227</v>
      </c>
      <c r="D24" s="292">
        <v>1</v>
      </c>
      <c r="E24" s="152">
        <v>0</v>
      </c>
      <c r="F24" s="152">
        <v>1</v>
      </c>
      <c r="G24" s="152" t="e">
        <f>+#REF!-#REF!</f>
        <v>#REF!</v>
      </c>
      <c r="H24" s="290" t="e">
        <f t="shared" si="0"/>
        <v>#REF!</v>
      </c>
    </row>
    <row r="25" spans="1:8" x14ac:dyDescent="0.25">
      <c r="A25" s="168">
        <v>22</v>
      </c>
      <c r="B25" s="301" t="s">
        <v>535</v>
      </c>
      <c r="C25" s="112" t="s">
        <v>227</v>
      </c>
      <c r="D25" s="291">
        <v>0</v>
      </c>
      <c r="E25" s="151">
        <v>0</v>
      </c>
      <c r="F25" s="151">
        <v>0</v>
      </c>
      <c r="G25" s="151">
        <v>0</v>
      </c>
      <c r="H25" s="290">
        <f t="shared" si="0"/>
        <v>0</v>
      </c>
    </row>
    <row r="26" spans="1:8" x14ac:dyDescent="0.25">
      <c r="A26" s="168">
        <v>23</v>
      </c>
      <c r="B26" s="300" t="s">
        <v>339</v>
      </c>
      <c r="C26" s="106" t="s">
        <v>227</v>
      </c>
      <c r="D26" s="291">
        <v>0</v>
      </c>
      <c r="E26" s="151">
        <v>0</v>
      </c>
      <c r="F26" s="151">
        <v>0</v>
      </c>
      <c r="G26" s="151">
        <v>0</v>
      </c>
      <c r="H26" s="290">
        <f t="shared" si="0"/>
        <v>0</v>
      </c>
    </row>
    <row r="27" spans="1:8" ht="15.75" thickBot="1" x14ac:dyDescent="0.3">
      <c r="A27" s="170">
        <v>24</v>
      </c>
      <c r="B27" s="303" t="s">
        <v>536</v>
      </c>
      <c r="C27" s="112" t="s">
        <v>227</v>
      </c>
      <c r="D27" s="291">
        <v>0</v>
      </c>
      <c r="E27" s="151">
        <v>0</v>
      </c>
      <c r="F27" s="151">
        <v>0</v>
      </c>
      <c r="G27" s="151">
        <v>0</v>
      </c>
      <c r="H27" s="290">
        <f t="shared" si="0"/>
        <v>0</v>
      </c>
    </row>
    <row r="28" spans="1:8" ht="15.75" customHeight="1" x14ac:dyDescent="0.25">
      <c r="A28" s="305">
        <v>25</v>
      </c>
      <c r="B28" s="299" t="s">
        <v>552</v>
      </c>
      <c r="C28" s="148" t="s">
        <v>20</v>
      </c>
      <c r="D28" s="293">
        <v>0</v>
      </c>
      <c r="E28" s="160">
        <v>0</v>
      </c>
      <c r="F28" s="160">
        <v>0</v>
      </c>
      <c r="G28" s="160">
        <v>0</v>
      </c>
      <c r="H28" s="290">
        <f t="shared" si="0"/>
        <v>0</v>
      </c>
    </row>
    <row r="29" spans="1:8" x14ac:dyDescent="0.25">
      <c r="A29" s="225">
        <v>26</v>
      </c>
      <c r="B29" s="300" t="s">
        <v>14</v>
      </c>
      <c r="C29" s="149" t="s">
        <v>20</v>
      </c>
      <c r="D29" s="293">
        <v>3</v>
      </c>
      <c r="E29" s="160">
        <v>1</v>
      </c>
      <c r="F29" s="160">
        <v>1</v>
      </c>
      <c r="G29" s="160">
        <v>4</v>
      </c>
      <c r="H29" s="290">
        <f t="shared" si="0"/>
        <v>9</v>
      </c>
    </row>
    <row r="30" spans="1:8" x14ac:dyDescent="0.25">
      <c r="A30" s="225">
        <v>27</v>
      </c>
      <c r="B30" s="300" t="s">
        <v>28</v>
      </c>
      <c r="C30" s="149" t="s">
        <v>20</v>
      </c>
      <c r="D30" s="293">
        <v>0</v>
      </c>
      <c r="E30" s="160">
        <v>0</v>
      </c>
      <c r="F30" s="160">
        <v>4</v>
      </c>
      <c r="G30" s="160">
        <v>2</v>
      </c>
      <c r="H30" s="290">
        <f t="shared" si="0"/>
        <v>6</v>
      </c>
    </row>
    <row r="31" spans="1:8" x14ac:dyDescent="0.25">
      <c r="A31" s="225">
        <v>28</v>
      </c>
      <c r="B31" s="300" t="s">
        <v>19</v>
      </c>
      <c r="C31" s="149" t="s">
        <v>20</v>
      </c>
      <c r="D31" s="294">
        <v>4</v>
      </c>
      <c r="E31" s="161">
        <v>0</v>
      </c>
      <c r="F31" s="161">
        <v>5</v>
      </c>
      <c r="G31" s="161">
        <v>0</v>
      </c>
      <c r="H31" s="290">
        <f t="shared" si="0"/>
        <v>9</v>
      </c>
    </row>
    <row r="32" spans="1:8" x14ac:dyDescent="0.25">
      <c r="A32" s="225">
        <v>29</v>
      </c>
      <c r="B32" s="300" t="s">
        <v>491</v>
      </c>
      <c r="C32" s="148" t="s">
        <v>20</v>
      </c>
      <c r="D32" s="293">
        <v>0</v>
      </c>
      <c r="E32" s="160">
        <v>0</v>
      </c>
      <c r="F32" s="160">
        <v>0</v>
      </c>
      <c r="G32" s="160">
        <v>0</v>
      </c>
      <c r="H32" s="290">
        <f t="shared" si="0"/>
        <v>0</v>
      </c>
    </row>
    <row r="33" spans="1:8" x14ac:dyDescent="0.25">
      <c r="A33" s="225">
        <v>30</v>
      </c>
      <c r="B33" s="300" t="s">
        <v>27</v>
      </c>
      <c r="C33" s="149" t="s">
        <v>20</v>
      </c>
      <c r="D33" s="293">
        <v>0</v>
      </c>
      <c r="E33" s="160">
        <v>0</v>
      </c>
      <c r="F33" s="160">
        <v>1</v>
      </c>
      <c r="G33" s="160">
        <v>1</v>
      </c>
      <c r="H33" s="290">
        <f t="shared" si="0"/>
        <v>2</v>
      </c>
    </row>
    <row r="34" spans="1:8" x14ac:dyDescent="0.25">
      <c r="A34" s="225">
        <v>31</v>
      </c>
      <c r="B34" s="300" t="s">
        <v>296</v>
      </c>
      <c r="C34" s="150" t="s">
        <v>20</v>
      </c>
      <c r="D34" s="293">
        <v>0</v>
      </c>
      <c r="E34" s="160">
        <v>0</v>
      </c>
      <c r="F34" s="160">
        <v>1</v>
      </c>
      <c r="G34" s="160">
        <v>0</v>
      </c>
      <c r="H34" s="290">
        <f t="shared" si="0"/>
        <v>1</v>
      </c>
    </row>
    <row r="35" spans="1:8" x14ac:dyDescent="0.25">
      <c r="A35" s="225">
        <v>32</v>
      </c>
      <c r="B35" s="300" t="s">
        <v>390</v>
      </c>
      <c r="C35" s="149" t="s">
        <v>20</v>
      </c>
      <c r="D35" s="293">
        <v>0</v>
      </c>
      <c r="E35" s="160">
        <v>0</v>
      </c>
      <c r="F35" s="160">
        <v>1</v>
      </c>
      <c r="G35" s="160">
        <v>0</v>
      </c>
      <c r="H35" s="290">
        <f t="shared" si="0"/>
        <v>1</v>
      </c>
    </row>
    <row r="36" spans="1:8" x14ac:dyDescent="0.25">
      <c r="A36" s="225">
        <v>33</v>
      </c>
      <c r="B36" s="301" t="s">
        <v>510</v>
      </c>
      <c r="C36" s="148" t="s">
        <v>20</v>
      </c>
      <c r="D36" s="293">
        <v>0</v>
      </c>
      <c r="E36" s="160">
        <v>0</v>
      </c>
      <c r="F36" s="160">
        <v>1</v>
      </c>
      <c r="G36" s="160">
        <v>0</v>
      </c>
      <c r="H36" s="290">
        <f t="shared" si="0"/>
        <v>1</v>
      </c>
    </row>
    <row r="37" spans="1:8" ht="16.5" customHeight="1" x14ac:dyDescent="0.25">
      <c r="A37" s="225">
        <v>34</v>
      </c>
      <c r="B37" s="300" t="s">
        <v>461</v>
      </c>
      <c r="C37" s="149" t="s">
        <v>20</v>
      </c>
      <c r="D37" s="293">
        <v>0</v>
      </c>
      <c r="E37" s="160">
        <v>1</v>
      </c>
      <c r="F37" s="160">
        <v>1</v>
      </c>
      <c r="G37" s="160">
        <v>0</v>
      </c>
      <c r="H37" s="290">
        <f t="shared" si="0"/>
        <v>2</v>
      </c>
    </row>
    <row r="38" spans="1:8" ht="15.75" thickBot="1" x14ac:dyDescent="0.3">
      <c r="A38" s="226">
        <v>35</v>
      </c>
      <c r="B38" s="171" t="s">
        <v>376</v>
      </c>
      <c r="C38" s="149" t="s">
        <v>20</v>
      </c>
      <c r="D38" s="295">
        <v>1</v>
      </c>
      <c r="E38" s="296">
        <v>1</v>
      </c>
      <c r="F38" s="296">
        <v>1</v>
      </c>
      <c r="G38" s="296">
        <v>1</v>
      </c>
      <c r="H38" s="297">
        <f t="shared" si="0"/>
        <v>4</v>
      </c>
    </row>
    <row r="39" spans="1:8" ht="6" customHeight="1" x14ac:dyDescent="0.25">
      <c r="A39" s="75"/>
      <c r="B39" s="133"/>
      <c r="C39" s="134"/>
      <c r="E39" s="153"/>
      <c r="F39" s="153"/>
      <c r="G39" s="153"/>
      <c r="H39" s="153"/>
    </row>
    <row r="40" spans="1:8" x14ac:dyDescent="0.25">
      <c r="B40" s="132"/>
      <c r="C40" s="92"/>
      <c r="D40" s="284">
        <f>SUM(D4:D38)</f>
        <v>24</v>
      </c>
      <c r="E40" s="283">
        <f t="shared" ref="E40:G40" si="1">SUM(E4:E38)</f>
        <v>4</v>
      </c>
      <c r="F40" s="283">
        <f t="shared" si="1"/>
        <v>27</v>
      </c>
      <c r="G40" s="283" t="e">
        <f t="shared" si="1"/>
        <v>#REF!</v>
      </c>
      <c r="H40" s="283" t="e">
        <f>SUM(H7:H38)</f>
        <v>#REF!</v>
      </c>
    </row>
    <row r="41" spans="1:8" x14ac:dyDescent="0.25">
      <c r="B41" s="4"/>
      <c r="C41" s="92"/>
      <c r="D41" s="223"/>
      <c r="E41" s="154"/>
      <c r="F41" s="75"/>
      <c r="G41" s="75"/>
      <c r="H41" s="283"/>
    </row>
    <row r="42" spans="1:8" x14ac:dyDescent="0.25">
      <c r="B42" s="4"/>
      <c r="C42" s="92"/>
      <c r="D42" s="223"/>
      <c r="E42" s="154"/>
      <c r="F42" s="154"/>
      <c r="G42" s="154"/>
      <c r="H42" s="154"/>
    </row>
    <row r="43" spans="1:8" x14ac:dyDescent="0.25">
      <c r="B43" s="4"/>
      <c r="C43" s="92"/>
      <c r="D43" s="223"/>
      <c r="E43" s="154"/>
      <c r="F43" s="154"/>
      <c r="G43" s="154"/>
      <c r="H43" s="154"/>
    </row>
    <row r="44" spans="1:8" x14ac:dyDescent="0.25">
      <c r="B44" s="4"/>
      <c r="C44" s="91"/>
    </row>
    <row r="45" spans="1:8" x14ac:dyDescent="0.25">
      <c r="B45" s="4"/>
      <c r="C45" s="91"/>
      <c r="E45" s="153"/>
      <c r="F45" s="153"/>
      <c r="G45" s="153"/>
      <c r="H45" s="153"/>
    </row>
    <row r="46" spans="1:8" ht="6" customHeight="1" x14ac:dyDescent="0.25">
      <c r="C46" s="91"/>
      <c r="E46" s="153"/>
      <c r="F46" s="153"/>
      <c r="G46" s="153"/>
      <c r="H46" s="153"/>
    </row>
    <row r="47" spans="1:8" x14ac:dyDescent="0.25">
      <c r="C47" s="91"/>
      <c r="E47" s="153"/>
      <c r="F47" s="153"/>
      <c r="G47" s="153"/>
      <c r="H47" s="153"/>
    </row>
    <row r="48" spans="1:8" x14ac:dyDescent="0.25">
      <c r="C48" s="91"/>
      <c r="E48" s="153"/>
      <c r="F48" s="153"/>
      <c r="G48" s="153"/>
      <c r="H48" s="153"/>
    </row>
    <row r="49" spans="2:8" x14ac:dyDescent="0.25">
      <c r="C49" s="91"/>
      <c r="E49" s="153"/>
      <c r="F49" s="153"/>
      <c r="G49" s="153"/>
      <c r="H49" s="153"/>
    </row>
    <row r="50" spans="2:8" x14ac:dyDescent="0.25">
      <c r="B50" s="4"/>
      <c r="C50" s="91"/>
      <c r="E50" s="153"/>
      <c r="F50" s="153"/>
      <c r="G50" s="153"/>
      <c r="H50" s="153"/>
    </row>
    <row r="51" spans="2:8" x14ac:dyDescent="0.25">
      <c r="B51" s="4"/>
      <c r="C51" s="91"/>
      <c r="E51" s="153"/>
      <c r="F51" s="153"/>
      <c r="G51" s="153"/>
      <c r="H51" s="153"/>
    </row>
    <row r="52" spans="2:8" x14ac:dyDescent="0.25">
      <c r="B52" s="4"/>
      <c r="C52" s="91"/>
      <c r="E52" s="153"/>
      <c r="F52" s="153"/>
      <c r="G52" s="153"/>
      <c r="H52" s="153"/>
    </row>
    <row r="53" spans="2:8" x14ac:dyDescent="0.25">
      <c r="B53" s="4"/>
      <c r="C53" s="91"/>
      <c r="E53" s="153"/>
      <c r="F53" s="153"/>
      <c r="G53" s="153"/>
      <c r="H53" s="153"/>
    </row>
    <row r="54" spans="2:8" x14ac:dyDescent="0.25">
      <c r="B54" s="4"/>
      <c r="C54" s="91"/>
      <c r="E54" s="153"/>
      <c r="F54" s="153"/>
      <c r="G54" s="153"/>
      <c r="H54" s="153"/>
    </row>
    <row r="55" spans="2:8" x14ac:dyDescent="0.25">
      <c r="B55" s="4"/>
      <c r="C55" s="91"/>
      <c r="E55" s="153"/>
      <c r="F55" s="153"/>
      <c r="G55" s="153"/>
      <c r="H55" s="153"/>
    </row>
    <row r="56" spans="2:8" x14ac:dyDescent="0.25">
      <c r="B56" s="4"/>
      <c r="C56" s="91"/>
      <c r="E56" s="153"/>
      <c r="F56" s="153"/>
      <c r="G56" s="153"/>
      <c r="H56" s="153"/>
    </row>
    <row r="57" spans="2:8" x14ac:dyDescent="0.25">
      <c r="B57" s="4"/>
      <c r="C57" s="91"/>
      <c r="E57" s="153"/>
      <c r="F57" s="153"/>
      <c r="G57" s="153"/>
      <c r="H57" s="153"/>
    </row>
    <row r="58" spans="2:8" x14ac:dyDescent="0.25">
      <c r="B58" s="4"/>
      <c r="C58" s="91"/>
      <c r="E58" s="153"/>
      <c r="F58" s="153"/>
      <c r="G58" s="153"/>
      <c r="H58" s="153"/>
    </row>
    <row r="59" spans="2:8" x14ac:dyDescent="0.25">
      <c r="B59" s="4"/>
      <c r="C59" s="91"/>
      <c r="E59" s="153"/>
      <c r="F59" s="153"/>
      <c r="G59" s="153"/>
      <c r="H59" s="153"/>
    </row>
    <row r="60" spans="2:8" x14ac:dyDescent="0.25">
      <c r="B60" s="4"/>
      <c r="C60" s="91"/>
      <c r="E60" s="153"/>
      <c r="F60" s="153"/>
      <c r="G60" s="153"/>
      <c r="H60" s="153"/>
    </row>
    <row r="61" spans="2:8" x14ac:dyDescent="0.25">
      <c r="B61" s="4"/>
      <c r="C61" s="91"/>
      <c r="E61" s="153"/>
      <c r="F61" s="153"/>
      <c r="G61" s="153"/>
      <c r="H61" s="153"/>
    </row>
    <row r="62" spans="2:8" x14ac:dyDescent="0.25">
      <c r="B62" s="4"/>
      <c r="C62" s="91"/>
      <c r="E62" s="153"/>
      <c r="F62" s="153"/>
      <c r="G62" s="153"/>
      <c r="H62" s="153"/>
    </row>
    <row r="63" spans="2:8" x14ac:dyDescent="0.25">
      <c r="B63" s="4"/>
      <c r="C63" s="91"/>
      <c r="E63" s="153"/>
      <c r="F63" s="153"/>
      <c r="G63" s="153"/>
      <c r="H63" s="153"/>
    </row>
    <row r="64" spans="2:8" x14ac:dyDescent="0.25">
      <c r="B64" s="4"/>
      <c r="C64" s="91"/>
      <c r="E64" s="153"/>
      <c r="F64" s="153"/>
      <c r="G64" s="153"/>
      <c r="H64" s="153"/>
    </row>
    <row r="65" spans="2:8" x14ac:dyDescent="0.25">
      <c r="B65" s="4"/>
      <c r="C65" s="91"/>
      <c r="E65" s="153"/>
      <c r="F65" s="153"/>
      <c r="G65" s="153"/>
      <c r="H65" s="153"/>
    </row>
    <row r="66" spans="2:8" x14ac:dyDescent="0.25">
      <c r="B66" s="4"/>
      <c r="C66" s="91"/>
      <c r="E66" s="153"/>
      <c r="F66" s="153"/>
      <c r="G66" s="153"/>
      <c r="H66" s="153"/>
    </row>
    <row r="67" spans="2:8" x14ac:dyDescent="0.25">
      <c r="B67" s="4"/>
      <c r="C67" s="91"/>
      <c r="E67" s="153"/>
      <c r="F67" s="153"/>
      <c r="G67" s="153"/>
      <c r="H67" s="153"/>
    </row>
    <row r="68" spans="2:8" x14ac:dyDescent="0.25">
      <c r="B68" s="4"/>
      <c r="C68" s="91"/>
      <c r="E68" s="153"/>
      <c r="F68" s="153"/>
      <c r="G68" s="153"/>
      <c r="H68" s="153"/>
    </row>
    <row r="69" spans="2:8" x14ac:dyDescent="0.25">
      <c r="B69" s="4"/>
      <c r="C69" s="91"/>
      <c r="E69" s="153"/>
      <c r="F69" s="153"/>
      <c r="G69" s="153"/>
      <c r="H69" s="153"/>
    </row>
    <row r="70" spans="2:8" x14ac:dyDescent="0.25">
      <c r="B70" s="4"/>
      <c r="C70" s="91"/>
      <c r="E70" s="153"/>
      <c r="F70" s="153"/>
      <c r="G70" s="153"/>
      <c r="H70" s="153"/>
    </row>
    <row r="71" spans="2:8" x14ac:dyDescent="0.25">
      <c r="B71" s="4"/>
      <c r="C71" s="91"/>
      <c r="E71" s="153"/>
      <c r="F71" s="153"/>
      <c r="G71" s="153"/>
      <c r="H71" s="153"/>
    </row>
    <row r="72" spans="2:8" x14ac:dyDescent="0.25">
      <c r="B72" s="4"/>
      <c r="C72" s="91"/>
      <c r="E72" s="153"/>
      <c r="F72" s="153"/>
      <c r="G72" s="153"/>
      <c r="H72" s="153"/>
    </row>
    <row r="73" spans="2:8" x14ac:dyDescent="0.25">
      <c r="B73" s="4"/>
      <c r="C73" s="91"/>
      <c r="E73" s="153"/>
      <c r="F73" s="153"/>
      <c r="G73" s="153"/>
      <c r="H73" s="153"/>
    </row>
    <row r="74" spans="2:8" x14ac:dyDescent="0.25">
      <c r="B74" s="4"/>
      <c r="C74" s="91"/>
      <c r="E74" s="153"/>
      <c r="F74" s="153"/>
      <c r="G74" s="153"/>
      <c r="H74" s="153"/>
    </row>
    <row r="75" spans="2:8" x14ac:dyDescent="0.25">
      <c r="B75" s="4"/>
      <c r="C75" s="91"/>
      <c r="E75" s="153"/>
      <c r="F75" s="153"/>
      <c r="G75" s="153"/>
      <c r="H75" s="153"/>
    </row>
    <row r="76" spans="2:8" x14ac:dyDescent="0.25">
      <c r="B76" s="4"/>
      <c r="C76" s="91"/>
      <c r="E76" s="153"/>
      <c r="F76" s="153"/>
      <c r="G76" s="153"/>
      <c r="H76" s="153"/>
    </row>
    <row r="77" spans="2:8" x14ac:dyDescent="0.25">
      <c r="B77" s="4"/>
      <c r="C77" s="91"/>
      <c r="E77" s="153"/>
      <c r="F77" s="153"/>
      <c r="G77" s="153"/>
      <c r="H77" s="153"/>
    </row>
    <row r="78" spans="2:8" x14ac:dyDescent="0.25">
      <c r="B78" s="4"/>
      <c r="C78" s="91"/>
      <c r="E78" s="153"/>
      <c r="F78" s="153"/>
      <c r="G78" s="153"/>
      <c r="H78" s="153"/>
    </row>
    <row r="79" spans="2:8" x14ac:dyDescent="0.25">
      <c r="B79" s="4"/>
      <c r="C79" s="91"/>
      <c r="E79" s="153"/>
      <c r="F79" s="153"/>
      <c r="G79" s="153"/>
      <c r="H79" s="153"/>
    </row>
    <row r="80" spans="2:8" x14ac:dyDescent="0.25">
      <c r="B80" s="4"/>
      <c r="C80" s="91"/>
      <c r="E80" s="153"/>
      <c r="F80" s="153"/>
      <c r="G80" s="153"/>
      <c r="H80" s="153"/>
    </row>
    <row r="81" spans="2:8" x14ac:dyDescent="0.25">
      <c r="B81" s="4"/>
      <c r="C81" s="91"/>
      <c r="E81" s="153"/>
      <c r="F81" s="153"/>
      <c r="G81" s="153"/>
      <c r="H81" s="153"/>
    </row>
    <row r="82" spans="2:8" x14ac:dyDescent="0.25">
      <c r="B82" s="4"/>
      <c r="C82" s="91"/>
      <c r="E82" s="153"/>
      <c r="F82" s="153"/>
      <c r="G82" s="153"/>
      <c r="H82" s="153"/>
    </row>
    <row r="83" spans="2:8" x14ac:dyDescent="0.25">
      <c r="B83" s="4"/>
      <c r="C83" s="91"/>
      <c r="E83" s="153"/>
      <c r="F83" s="153"/>
      <c r="G83" s="153"/>
      <c r="H83" s="153"/>
    </row>
    <row r="84" spans="2:8" x14ac:dyDescent="0.25">
      <c r="B84" s="4"/>
      <c r="C84" s="91"/>
      <c r="E84" s="153"/>
      <c r="F84" s="153"/>
      <c r="G84" s="153"/>
      <c r="H84" s="153"/>
    </row>
    <row r="85" spans="2:8" x14ac:dyDescent="0.25">
      <c r="B85" s="4"/>
      <c r="C85" s="91"/>
      <c r="E85" s="153"/>
      <c r="F85" s="153"/>
      <c r="G85" s="153"/>
      <c r="H85" s="153"/>
    </row>
    <row r="86" spans="2:8" x14ac:dyDescent="0.25">
      <c r="B86" s="4"/>
      <c r="C86" s="91"/>
      <c r="E86" s="153"/>
      <c r="F86" s="153"/>
      <c r="G86" s="153"/>
      <c r="H86" s="153"/>
    </row>
    <row r="87" spans="2:8" x14ac:dyDescent="0.25">
      <c r="B87" s="4"/>
      <c r="C87" s="91"/>
      <c r="E87" s="153"/>
      <c r="F87" s="153"/>
      <c r="G87" s="153"/>
      <c r="H87" s="153"/>
    </row>
    <row r="88" spans="2:8" x14ac:dyDescent="0.25">
      <c r="B88" s="4"/>
      <c r="C88" s="91"/>
      <c r="E88" s="153"/>
      <c r="F88" s="153"/>
      <c r="G88" s="153"/>
      <c r="H88" s="153"/>
    </row>
    <row r="89" spans="2:8" x14ac:dyDescent="0.25">
      <c r="B89" s="4"/>
      <c r="C89" s="91"/>
      <c r="E89" s="153"/>
      <c r="F89" s="153"/>
      <c r="G89" s="153"/>
      <c r="H89" s="153"/>
    </row>
    <row r="90" spans="2:8" x14ac:dyDescent="0.25">
      <c r="B90" s="4"/>
      <c r="C90" s="91"/>
      <c r="E90" s="153"/>
      <c r="F90" s="153"/>
      <c r="G90" s="153"/>
      <c r="H90" s="153"/>
    </row>
    <row r="91" spans="2:8" x14ac:dyDescent="0.25">
      <c r="B91" s="4"/>
      <c r="C91" s="91"/>
      <c r="E91" s="153"/>
      <c r="F91" s="153"/>
      <c r="G91" s="153"/>
      <c r="H91" s="153"/>
    </row>
    <row r="92" spans="2:8" x14ac:dyDescent="0.25">
      <c r="B92" s="4"/>
      <c r="C92" s="91"/>
      <c r="E92" s="153"/>
      <c r="F92" s="153"/>
      <c r="G92" s="153"/>
      <c r="H92" s="153"/>
    </row>
    <row r="93" spans="2:8" x14ac:dyDescent="0.25">
      <c r="B93" s="4"/>
      <c r="C93" s="91"/>
      <c r="E93" s="153"/>
      <c r="F93" s="153"/>
      <c r="G93" s="153"/>
      <c r="H93" s="153"/>
    </row>
    <row r="94" spans="2:8" x14ac:dyDescent="0.25">
      <c r="B94" s="4"/>
      <c r="C94" s="91"/>
      <c r="E94" s="153"/>
      <c r="F94" s="153"/>
      <c r="G94" s="153"/>
      <c r="H94" s="153"/>
    </row>
    <row r="95" spans="2:8" x14ac:dyDescent="0.25">
      <c r="B95" s="4"/>
      <c r="C95" s="91"/>
      <c r="E95" s="153"/>
      <c r="F95" s="153"/>
      <c r="G95" s="153"/>
      <c r="H95" s="153"/>
    </row>
    <row r="96" spans="2:8" x14ac:dyDescent="0.25">
      <c r="B96" s="4"/>
      <c r="C96" s="91"/>
      <c r="E96" s="153"/>
      <c r="F96" s="153"/>
      <c r="G96" s="153"/>
      <c r="H96" s="153"/>
    </row>
    <row r="97" spans="2:8" x14ac:dyDescent="0.25">
      <c r="B97" s="4"/>
      <c r="C97" s="91"/>
      <c r="E97" s="153"/>
      <c r="F97" s="153"/>
      <c r="G97" s="153"/>
      <c r="H97" s="153"/>
    </row>
    <row r="98" spans="2:8" x14ac:dyDescent="0.25">
      <c r="B98" s="4"/>
      <c r="C98" s="91"/>
      <c r="E98" s="153"/>
      <c r="F98" s="153"/>
      <c r="G98" s="153"/>
      <c r="H98" s="153"/>
    </row>
    <row r="99" spans="2:8" x14ac:dyDescent="0.25">
      <c r="B99" s="4"/>
      <c r="C99" s="91"/>
      <c r="E99" s="153"/>
      <c r="F99" s="153"/>
      <c r="G99" s="153"/>
      <c r="H99" s="153"/>
    </row>
    <row r="100" spans="2:8" x14ac:dyDescent="0.25">
      <c r="B100" s="4"/>
      <c r="C100" s="91"/>
      <c r="E100" s="153"/>
      <c r="F100" s="153"/>
      <c r="G100" s="153"/>
      <c r="H100" s="153"/>
    </row>
    <row r="101" spans="2:8" x14ac:dyDescent="0.25">
      <c r="B101" s="4"/>
      <c r="C101" s="91"/>
      <c r="E101" s="153"/>
      <c r="F101" s="153"/>
      <c r="G101" s="153"/>
      <c r="H101" s="153"/>
    </row>
    <row r="102" spans="2:8" x14ac:dyDescent="0.25">
      <c r="B102" s="4"/>
      <c r="C102" s="91"/>
      <c r="E102" s="153"/>
      <c r="F102" s="153"/>
      <c r="G102" s="153"/>
      <c r="H102" s="153"/>
    </row>
    <row r="103" spans="2:8" x14ac:dyDescent="0.25">
      <c r="B103" s="4"/>
      <c r="C103" s="91"/>
      <c r="E103" s="153"/>
      <c r="F103" s="153"/>
      <c r="G103" s="153"/>
      <c r="H103" s="153"/>
    </row>
    <row r="104" spans="2:8" x14ac:dyDescent="0.25">
      <c r="B104" s="4"/>
      <c r="C104" s="91"/>
      <c r="E104" s="153"/>
      <c r="F104" s="153"/>
      <c r="G104" s="153"/>
      <c r="H104" s="153"/>
    </row>
    <row r="105" spans="2:8" x14ac:dyDescent="0.25">
      <c r="B105" s="4"/>
      <c r="C105" s="91"/>
      <c r="E105" s="153"/>
      <c r="F105" s="153"/>
      <c r="G105" s="153"/>
      <c r="H105" s="153"/>
    </row>
    <row r="106" spans="2:8" x14ac:dyDescent="0.25">
      <c r="B106" s="4"/>
      <c r="C106" s="91"/>
      <c r="E106" s="153"/>
      <c r="F106" s="153"/>
      <c r="G106" s="153"/>
      <c r="H106" s="153"/>
    </row>
    <row r="107" spans="2:8" x14ac:dyDescent="0.25">
      <c r="B107" s="4"/>
      <c r="C107" s="91"/>
      <c r="E107" s="153"/>
      <c r="F107" s="153"/>
      <c r="G107" s="153"/>
      <c r="H107" s="153"/>
    </row>
    <row r="108" spans="2:8" x14ac:dyDescent="0.25">
      <c r="B108" s="4"/>
      <c r="C108" s="91"/>
      <c r="E108" s="153"/>
      <c r="F108" s="153"/>
      <c r="G108" s="153"/>
      <c r="H108" s="153"/>
    </row>
    <row r="109" spans="2:8" x14ac:dyDescent="0.25">
      <c r="B109" s="4"/>
      <c r="C109" s="91"/>
      <c r="E109" s="153"/>
      <c r="F109" s="153"/>
      <c r="G109" s="153"/>
      <c r="H109" s="153"/>
    </row>
    <row r="110" spans="2:8" x14ac:dyDescent="0.25">
      <c r="B110" s="4"/>
      <c r="C110" s="91"/>
      <c r="E110" s="153"/>
      <c r="F110" s="153"/>
      <c r="G110" s="153"/>
      <c r="H110" s="153"/>
    </row>
    <row r="111" spans="2:8" x14ac:dyDescent="0.25">
      <c r="B111" s="4"/>
      <c r="C111" s="91"/>
      <c r="E111" s="153"/>
      <c r="F111" s="153"/>
      <c r="G111" s="153"/>
      <c r="H111" s="153"/>
    </row>
    <row r="112" spans="2:8" x14ac:dyDescent="0.25">
      <c r="B112" s="4"/>
      <c r="C112" s="91"/>
      <c r="E112" s="153"/>
      <c r="F112" s="153"/>
      <c r="G112" s="153"/>
      <c r="H112" s="153"/>
    </row>
    <row r="113" spans="2:8" x14ac:dyDescent="0.25">
      <c r="B113" s="4"/>
      <c r="C113" s="91"/>
      <c r="E113" s="153"/>
      <c r="F113" s="153"/>
      <c r="G113" s="153"/>
      <c r="H113" s="153"/>
    </row>
    <row r="114" spans="2:8" x14ac:dyDescent="0.25">
      <c r="B114" s="4"/>
      <c r="C114" s="91"/>
      <c r="E114" s="153"/>
      <c r="F114" s="153"/>
      <c r="G114" s="153"/>
      <c r="H114" s="153"/>
    </row>
    <row r="115" spans="2:8" x14ac:dyDescent="0.25">
      <c r="B115" s="4"/>
      <c r="C115" s="91"/>
      <c r="E115" s="153"/>
      <c r="F115" s="153"/>
      <c r="G115" s="153"/>
      <c r="H115" s="153"/>
    </row>
    <row r="116" spans="2:8" x14ac:dyDescent="0.25">
      <c r="B116" s="4"/>
      <c r="C116" s="91"/>
      <c r="E116" s="153"/>
      <c r="F116" s="153"/>
      <c r="G116" s="153"/>
      <c r="H116" s="153"/>
    </row>
    <row r="117" spans="2:8" x14ac:dyDescent="0.25">
      <c r="B117" s="4"/>
      <c r="C117" s="91"/>
      <c r="E117" s="153"/>
      <c r="F117" s="153"/>
      <c r="G117" s="153"/>
      <c r="H117" s="153"/>
    </row>
    <row r="118" spans="2:8" x14ac:dyDescent="0.25">
      <c r="B118" s="4"/>
      <c r="C118" s="91"/>
      <c r="E118" s="153"/>
      <c r="F118" s="153"/>
      <c r="G118" s="153"/>
      <c r="H118" s="153"/>
    </row>
    <row r="119" spans="2:8" x14ac:dyDescent="0.25">
      <c r="B119" s="4"/>
      <c r="C119" s="91"/>
      <c r="E119" s="153"/>
      <c r="F119" s="153"/>
      <c r="G119" s="153"/>
      <c r="H119" s="153"/>
    </row>
    <row r="120" spans="2:8" x14ac:dyDescent="0.25">
      <c r="B120" s="4"/>
      <c r="C120" s="91"/>
      <c r="E120" s="153"/>
      <c r="F120" s="153"/>
      <c r="G120" s="153"/>
      <c r="H120" s="153"/>
    </row>
    <row r="121" spans="2:8" x14ac:dyDescent="0.25">
      <c r="B121" s="4"/>
      <c r="C121" s="91"/>
      <c r="E121" s="153"/>
      <c r="F121" s="153"/>
      <c r="G121" s="153"/>
      <c r="H121" s="153"/>
    </row>
    <row r="122" spans="2:8" x14ac:dyDescent="0.25">
      <c r="B122" s="4"/>
      <c r="C122" s="91"/>
      <c r="E122" s="153"/>
      <c r="F122" s="153"/>
      <c r="G122" s="153"/>
      <c r="H122" s="153"/>
    </row>
    <row r="123" spans="2:8" x14ac:dyDescent="0.25">
      <c r="B123" s="4"/>
      <c r="C123" s="91"/>
      <c r="E123" s="153"/>
      <c r="F123" s="153"/>
      <c r="G123" s="153"/>
      <c r="H123" s="153"/>
    </row>
    <row r="124" spans="2:8" x14ac:dyDescent="0.25">
      <c r="B124" s="4"/>
      <c r="C124" s="91"/>
      <c r="E124" s="153"/>
      <c r="F124" s="153"/>
      <c r="G124" s="153"/>
      <c r="H124" s="153"/>
    </row>
    <row r="125" spans="2:8" x14ac:dyDescent="0.25">
      <c r="B125" s="4"/>
      <c r="C125" s="91"/>
      <c r="E125" s="153"/>
      <c r="F125" s="153"/>
      <c r="G125" s="153"/>
      <c r="H125" s="153"/>
    </row>
    <row r="126" spans="2:8" x14ac:dyDescent="0.25">
      <c r="B126" s="4"/>
      <c r="C126" s="91"/>
      <c r="E126" s="153"/>
      <c r="F126" s="153"/>
      <c r="G126" s="153"/>
      <c r="H126" s="153"/>
    </row>
    <row r="127" spans="2:8" x14ac:dyDescent="0.25">
      <c r="B127" s="4"/>
      <c r="C127" s="91"/>
      <c r="E127" s="153"/>
      <c r="F127" s="153"/>
      <c r="G127" s="153"/>
      <c r="H127" s="153"/>
    </row>
    <row r="128" spans="2:8" x14ac:dyDescent="0.25">
      <c r="B128" s="4"/>
      <c r="C128" s="91"/>
      <c r="E128" s="153"/>
      <c r="F128" s="153"/>
      <c r="G128" s="153"/>
      <c r="H128" s="153"/>
    </row>
    <row r="129" spans="2:8" x14ac:dyDescent="0.25">
      <c r="B129" s="4"/>
      <c r="C129" s="91"/>
      <c r="E129" s="153"/>
      <c r="F129" s="153"/>
      <c r="G129" s="153"/>
      <c r="H129" s="153"/>
    </row>
    <row r="130" spans="2:8" x14ac:dyDescent="0.25">
      <c r="B130" s="4"/>
      <c r="C130" s="91"/>
      <c r="E130" s="153"/>
      <c r="F130" s="153"/>
      <c r="G130" s="153"/>
      <c r="H130" s="153"/>
    </row>
    <row r="131" spans="2:8" x14ac:dyDescent="0.25">
      <c r="B131" s="4"/>
      <c r="C131" s="91"/>
      <c r="E131" s="153"/>
      <c r="F131" s="153"/>
      <c r="G131" s="153"/>
      <c r="H131" s="153"/>
    </row>
    <row r="132" spans="2:8" x14ac:dyDescent="0.25">
      <c r="B132" s="4"/>
      <c r="C132" s="91"/>
      <c r="E132" s="153"/>
      <c r="F132" s="153"/>
      <c r="G132" s="153"/>
      <c r="H132" s="153"/>
    </row>
    <row r="133" spans="2:8" x14ac:dyDescent="0.25">
      <c r="B133" s="4"/>
      <c r="C133" s="91"/>
      <c r="E133" s="153"/>
      <c r="F133" s="153"/>
      <c r="G133" s="153"/>
      <c r="H133" s="153"/>
    </row>
    <row r="134" spans="2:8" x14ac:dyDescent="0.25">
      <c r="B134" s="4"/>
      <c r="C134" s="91"/>
      <c r="E134" s="153"/>
      <c r="F134" s="153"/>
      <c r="G134" s="153"/>
      <c r="H134" s="153"/>
    </row>
    <row r="135" spans="2:8" x14ac:dyDescent="0.25">
      <c r="B135" s="4"/>
      <c r="C135" s="91"/>
      <c r="E135" s="153"/>
      <c r="F135" s="153"/>
      <c r="G135" s="153"/>
      <c r="H135" s="153"/>
    </row>
    <row r="136" spans="2:8" x14ac:dyDescent="0.25">
      <c r="B136" s="4"/>
      <c r="C136" s="91"/>
      <c r="E136" s="153"/>
      <c r="F136" s="153"/>
      <c r="G136" s="153"/>
      <c r="H136" s="153"/>
    </row>
    <row r="137" spans="2:8" x14ac:dyDescent="0.25">
      <c r="B137" s="4"/>
      <c r="C137" s="91"/>
      <c r="E137" s="153"/>
      <c r="F137" s="153"/>
      <c r="G137" s="153"/>
      <c r="H137" s="153"/>
    </row>
    <row r="138" spans="2:8" x14ac:dyDescent="0.25">
      <c r="B138" s="4"/>
      <c r="C138" s="91"/>
      <c r="E138" s="153"/>
      <c r="F138" s="153"/>
      <c r="G138" s="153"/>
      <c r="H138" s="153"/>
    </row>
    <row r="139" spans="2:8" x14ac:dyDescent="0.25">
      <c r="B139" s="4"/>
      <c r="C139" s="91"/>
      <c r="E139" s="153"/>
      <c r="F139" s="153"/>
      <c r="G139" s="153"/>
      <c r="H139" s="153"/>
    </row>
    <row r="140" spans="2:8" x14ac:dyDescent="0.25">
      <c r="B140" s="4"/>
      <c r="C140" s="91"/>
      <c r="E140" s="153"/>
      <c r="F140" s="153"/>
      <c r="G140" s="153"/>
      <c r="H140" s="153"/>
    </row>
    <row r="141" spans="2:8" x14ac:dyDescent="0.25">
      <c r="B141" s="4"/>
      <c r="C141" s="91"/>
      <c r="E141" s="153"/>
      <c r="F141" s="153"/>
      <c r="G141" s="153"/>
      <c r="H141" s="153"/>
    </row>
    <row r="142" spans="2:8" x14ac:dyDescent="0.25">
      <c r="B142" s="4"/>
      <c r="C142" s="91"/>
      <c r="E142" s="153"/>
      <c r="F142" s="153"/>
      <c r="G142" s="153"/>
      <c r="H142" s="153"/>
    </row>
    <row r="143" spans="2:8" x14ac:dyDescent="0.25">
      <c r="B143" s="4"/>
      <c r="C143" s="91"/>
      <c r="E143" s="153"/>
      <c r="F143" s="153"/>
      <c r="G143" s="153"/>
      <c r="H143" s="153"/>
    </row>
    <row r="144" spans="2:8" x14ac:dyDescent="0.25">
      <c r="B144" s="4"/>
      <c r="C144" s="91"/>
      <c r="E144" s="153"/>
      <c r="F144" s="153"/>
      <c r="G144" s="153"/>
      <c r="H144" s="153"/>
    </row>
    <row r="145" spans="2:8" x14ac:dyDescent="0.25">
      <c r="B145" s="4"/>
      <c r="C145" s="91"/>
      <c r="E145" s="153"/>
      <c r="F145" s="153"/>
      <c r="G145" s="153"/>
      <c r="H145" s="153"/>
    </row>
    <row r="146" spans="2:8" x14ac:dyDescent="0.25">
      <c r="B146" s="4"/>
      <c r="C146" s="91"/>
      <c r="E146" s="153"/>
      <c r="F146" s="153"/>
      <c r="G146" s="153"/>
      <c r="H146" s="153"/>
    </row>
    <row r="147" spans="2:8" x14ac:dyDescent="0.25">
      <c r="B147" s="4"/>
      <c r="C147" s="91"/>
      <c r="E147" s="153"/>
      <c r="F147" s="153"/>
      <c r="G147" s="153"/>
      <c r="H147" s="153"/>
    </row>
    <row r="148" spans="2:8" x14ac:dyDescent="0.25">
      <c r="B148" s="4"/>
      <c r="C148" s="91"/>
      <c r="E148" s="153"/>
      <c r="F148" s="153"/>
      <c r="G148" s="153"/>
      <c r="H148" s="153"/>
    </row>
    <row r="149" spans="2:8" x14ac:dyDescent="0.25">
      <c r="B149" s="4"/>
      <c r="C149" s="91"/>
      <c r="E149" s="153"/>
      <c r="F149" s="153"/>
      <c r="G149" s="153"/>
      <c r="H149" s="153"/>
    </row>
    <row r="150" spans="2:8" x14ac:dyDescent="0.25">
      <c r="B150" s="4"/>
      <c r="C150" s="91"/>
      <c r="E150" s="153"/>
      <c r="F150" s="153"/>
      <c r="G150" s="153"/>
      <c r="H150" s="153"/>
    </row>
    <row r="151" spans="2:8" x14ac:dyDescent="0.25">
      <c r="B151" s="4"/>
      <c r="C151" s="91"/>
      <c r="E151" s="153"/>
      <c r="F151" s="153"/>
      <c r="G151" s="153"/>
      <c r="H151" s="153"/>
    </row>
    <row r="152" spans="2:8" x14ac:dyDescent="0.25">
      <c r="B152" s="4"/>
      <c r="C152" s="91"/>
      <c r="E152" s="153"/>
      <c r="F152" s="153"/>
      <c r="G152" s="153"/>
      <c r="H152" s="153"/>
    </row>
    <row r="153" spans="2:8" x14ac:dyDescent="0.25">
      <c r="B153" s="4"/>
      <c r="C153" s="91"/>
      <c r="E153" s="153"/>
      <c r="F153" s="153"/>
      <c r="G153" s="153"/>
      <c r="H153" s="153"/>
    </row>
    <row r="154" spans="2:8" x14ac:dyDescent="0.25">
      <c r="B154" s="4"/>
      <c r="C154" s="91"/>
      <c r="E154" s="153"/>
      <c r="F154" s="153"/>
      <c r="G154" s="153"/>
      <c r="H154" s="153"/>
    </row>
    <row r="155" spans="2:8" x14ac:dyDescent="0.25">
      <c r="B155" s="4"/>
      <c r="C155" s="91"/>
      <c r="E155" s="153"/>
      <c r="F155" s="153"/>
      <c r="G155" s="153"/>
      <c r="H155" s="153"/>
    </row>
    <row r="156" spans="2:8" x14ac:dyDescent="0.25">
      <c r="B156" s="4"/>
      <c r="C156" s="91"/>
      <c r="E156" s="153"/>
      <c r="F156" s="153"/>
      <c r="G156" s="153"/>
      <c r="H156" s="153"/>
    </row>
    <row r="157" spans="2:8" x14ac:dyDescent="0.25">
      <c r="B157" s="4"/>
      <c r="C157" s="91"/>
      <c r="E157" s="153"/>
      <c r="F157" s="153"/>
      <c r="G157" s="153"/>
      <c r="H157" s="153"/>
    </row>
    <row r="158" spans="2:8" x14ac:dyDescent="0.25">
      <c r="B158" s="4"/>
      <c r="C158" s="91"/>
      <c r="E158" s="153"/>
      <c r="F158" s="153"/>
      <c r="G158" s="153"/>
      <c r="H158" s="153"/>
    </row>
    <row r="159" spans="2:8" x14ac:dyDescent="0.25">
      <c r="B159" s="4"/>
      <c r="C159" s="91"/>
      <c r="E159" s="153"/>
      <c r="F159" s="153"/>
      <c r="G159" s="153"/>
      <c r="H159" s="153"/>
    </row>
    <row r="160" spans="2:8" x14ac:dyDescent="0.25">
      <c r="B160" s="4"/>
      <c r="C160" s="91"/>
      <c r="E160" s="153"/>
      <c r="F160" s="153"/>
      <c r="G160" s="153"/>
      <c r="H160" s="153"/>
    </row>
    <row r="161" spans="2:8" x14ac:dyDescent="0.25">
      <c r="B161" s="4"/>
      <c r="C161" s="91"/>
      <c r="E161" s="153"/>
      <c r="F161" s="153"/>
      <c r="G161" s="153"/>
      <c r="H161" s="153"/>
    </row>
    <row r="162" spans="2:8" x14ac:dyDescent="0.25">
      <c r="B162" s="4"/>
      <c r="C162" s="91"/>
      <c r="E162" s="153"/>
      <c r="F162" s="153"/>
      <c r="G162" s="153"/>
      <c r="H162" s="153"/>
    </row>
    <row r="163" spans="2:8" x14ac:dyDescent="0.25">
      <c r="B163" s="4"/>
      <c r="C163" s="91"/>
      <c r="E163" s="153"/>
      <c r="F163" s="153"/>
      <c r="G163" s="153"/>
      <c r="H163" s="153"/>
    </row>
    <row r="164" spans="2:8" x14ac:dyDescent="0.25">
      <c r="B164" s="4"/>
      <c r="C164" s="91"/>
      <c r="E164" s="153"/>
      <c r="F164" s="153"/>
      <c r="G164" s="153"/>
      <c r="H164" s="153"/>
    </row>
    <row r="165" spans="2:8" x14ac:dyDescent="0.25">
      <c r="B165" s="4"/>
      <c r="C165" s="91"/>
      <c r="E165" s="153"/>
      <c r="F165" s="153"/>
      <c r="G165" s="153"/>
      <c r="H165" s="153"/>
    </row>
    <row r="166" spans="2:8" x14ac:dyDescent="0.25">
      <c r="B166" s="4"/>
      <c r="C166" s="91"/>
      <c r="E166" s="153"/>
      <c r="F166" s="153"/>
      <c r="G166" s="153"/>
      <c r="H166" s="153"/>
    </row>
    <row r="167" spans="2:8" x14ac:dyDescent="0.25">
      <c r="B167" s="4"/>
      <c r="C167" s="91"/>
      <c r="E167" s="153"/>
      <c r="F167" s="153"/>
      <c r="G167" s="153"/>
      <c r="H167" s="153"/>
    </row>
    <row r="168" spans="2:8" x14ac:dyDescent="0.25">
      <c r="B168" s="4"/>
      <c r="C168" s="91"/>
      <c r="E168" s="153"/>
      <c r="F168" s="153"/>
      <c r="G168" s="153"/>
      <c r="H168" s="153"/>
    </row>
    <row r="169" spans="2:8" x14ac:dyDescent="0.25">
      <c r="B169" s="4"/>
      <c r="C169" s="91"/>
      <c r="E169" s="153"/>
      <c r="F169" s="153"/>
      <c r="G169" s="153"/>
      <c r="H169" s="153"/>
    </row>
    <row r="170" spans="2:8" x14ac:dyDescent="0.25">
      <c r="B170" s="4"/>
      <c r="C170" s="91"/>
      <c r="E170" s="153"/>
      <c r="F170" s="153"/>
      <c r="G170" s="153"/>
      <c r="H170" s="153"/>
    </row>
    <row r="171" spans="2:8" x14ac:dyDescent="0.25">
      <c r="B171" s="4"/>
      <c r="C171" s="91"/>
      <c r="E171" s="153"/>
      <c r="F171" s="153"/>
      <c r="G171" s="153"/>
      <c r="H171" s="153"/>
    </row>
    <row r="172" spans="2:8" x14ac:dyDescent="0.25">
      <c r="B172" s="4"/>
      <c r="C172" s="91"/>
      <c r="E172" s="153"/>
      <c r="F172" s="153"/>
      <c r="G172" s="153"/>
      <c r="H172" s="153"/>
    </row>
    <row r="173" spans="2:8" x14ac:dyDescent="0.25">
      <c r="B173" s="4"/>
      <c r="C173" s="91"/>
      <c r="E173" s="153"/>
      <c r="F173" s="153"/>
      <c r="G173" s="153"/>
      <c r="H173" s="153"/>
    </row>
    <row r="174" spans="2:8" x14ac:dyDescent="0.25">
      <c r="B174" s="4"/>
      <c r="C174" s="91"/>
      <c r="E174" s="153"/>
      <c r="F174" s="153"/>
      <c r="G174" s="153"/>
      <c r="H174" s="153"/>
    </row>
    <row r="175" spans="2:8" x14ac:dyDescent="0.25">
      <c r="B175" s="4"/>
      <c r="C175" s="91"/>
      <c r="E175" s="153"/>
      <c r="F175" s="153"/>
      <c r="G175" s="153"/>
      <c r="H175" s="153"/>
    </row>
    <row r="176" spans="2:8" x14ac:dyDescent="0.25">
      <c r="B176" s="4"/>
      <c r="C176" s="91"/>
      <c r="E176" s="153"/>
      <c r="F176" s="153"/>
      <c r="G176" s="153"/>
      <c r="H176" s="153"/>
    </row>
    <row r="177" spans="2:8" x14ac:dyDescent="0.25">
      <c r="B177" s="4"/>
      <c r="C177" s="91"/>
      <c r="E177" s="153"/>
      <c r="F177" s="153"/>
      <c r="G177" s="153"/>
      <c r="H177" s="153"/>
    </row>
    <row r="178" spans="2:8" x14ac:dyDescent="0.25">
      <c r="B178" s="4"/>
      <c r="C178" s="91"/>
      <c r="E178" s="153"/>
      <c r="F178" s="153"/>
      <c r="G178" s="153"/>
      <c r="H178" s="153"/>
    </row>
    <row r="179" spans="2:8" x14ac:dyDescent="0.25">
      <c r="B179" s="4"/>
      <c r="C179" s="91"/>
      <c r="E179" s="153"/>
      <c r="F179" s="153"/>
      <c r="G179" s="153"/>
      <c r="H179" s="153"/>
    </row>
    <row r="180" spans="2:8" x14ac:dyDescent="0.25">
      <c r="B180" s="4"/>
      <c r="C180" s="91"/>
      <c r="E180" s="153"/>
      <c r="F180" s="153"/>
      <c r="G180" s="153"/>
      <c r="H180" s="153"/>
    </row>
    <row r="181" spans="2:8" x14ac:dyDescent="0.25">
      <c r="B181" s="4"/>
      <c r="C181" s="91"/>
      <c r="E181" s="153"/>
      <c r="F181" s="153"/>
      <c r="G181" s="153"/>
      <c r="H181" s="153"/>
    </row>
    <row r="182" spans="2:8" x14ac:dyDescent="0.25">
      <c r="B182" s="4"/>
      <c r="C182" s="91"/>
      <c r="E182" s="153"/>
      <c r="F182" s="153"/>
      <c r="G182" s="153"/>
      <c r="H182" s="153"/>
    </row>
    <row r="183" spans="2:8" x14ac:dyDescent="0.25">
      <c r="B183" s="4"/>
      <c r="C183" s="91"/>
      <c r="E183" s="153"/>
      <c r="F183" s="153"/>
      <c r="G183" s="153"/>
      <c r="H183" s="153"/>
    </row>
    <row r="184" spans="2:8" x14ac:dyDescent="0.25">
      <c r="B184" s="4"/>
      <c r="C184" s="91"/>
      <c r="E184" s="153"/>
      <c r="F184" s="153"/>
      <c r="G184" s="153"/>
      <c r="H184" s="153"/>
    </row>
    <row r="185" spans="2:8" x14ac:dyDescent="0.25">
      <c r="B185" s="4"/>
      <c r="C185" s="91"/>
      <c r="E185" s="153"/>
      <c r="F185" s="153"/>
      <c r="G185" s="153"/>
      <c r="H185" s="153"/>
    </row>
    <row r="186" spans="2:8" x14ac:dyDescent="0.25">
      <c r="B186" s="4"/>
      <c r="C186" s="91"/>
      <c r="E186" s="153"/>
      <c r="F186" s="153"/>
      <c r="G186" s="153"/>
      <c r="H186" s="153"/>
    </row>
    <row r="187" spans="2:8" x14ac:dyDescent="0.25">
      <c r="B187" s="4"/>
      <c r="C187" s="91"/>
      <c r="E187" s="153"/>
      <c r="F187" s="153"/>
      <c r="G187" s="153"/>
      <c r="H187" s="153"/>
    </row>
    <row r="188" spans="2:8" x14ac:dyDescent="0.25">
      <c r="B188" s="4"/>
      <c r="C188" s="91"/>
      <c r="E188" s="153"/>
      <c r="F188" s="153"/>
      <c r="G188" s="153"/>
      <c r="H188" s="153"/>
    </row>
    <row r="189" spans="2:8" x14ac:dyDescent="0.25">
      <c r="B189" s="4"/>
      <c r="C189" s="91"/>
      <c r="E189" s="153"/>
      <c r="F189" s="153"/>
      <c r="G189" s="153"/>
      <c r="H189" s="153"/>
    </row>
    <row r="190" spans="2:8" x14ac:dyDescent="0.25">
      <c r="B190" s="4"/>
      <c r="C190" s="91"/>
      <c r="E190" s="153"/>
      <c r="F190" s="153"/>
      <c r="G190" s="153"/>
      <c r="H190" s="153"/>
    </row>
    <row r="191" spans="2:8" x14ac:dyDescent="0.25">
      <c r="B191" s="4"/>
      <c r="C191" s="91"/>
      <c r="E191" s="153"/>
      <c r="F191" s="153"/>
      <c r="G191" s="153"/>
      <c r="H191" s="153"/>
    </row>
    <row r="192" spans="2:8" x14ac:dyDescent="0.25">
      <c r="B192" s="4"/>
      <c r="C192" s="91"/>
      <c r="E192" s="153"/>
      <c r="F192" s="153"/>
      <c r="G192" s="153"/>
      <c r="H192" s="153"/>
    </row>
    <row r="193" spans="2:8" x14ac:dyDescent="0.25">
      <c r="B193" s="4"/>
      <c r="C193" s="91"/>
      <c r="E193" s="153"/>
      <c r="F193" s="153"/>
      <c r="G193" s="153"/>
      <c r="H193" s="153"/>
    </row>
    <row r="194" spans="2:8" x14ac:dyDescent="0.25">
      <c r="B194" s="4"/>
      <c r="C194" s="91"/>
      <c r="E194" s="153"/>
      <c r="F194" s="153"/>
      <c r="G194" s="153"/>
      <c r="H194" s="153"/>
    </row>
    <row r="195" spans="2:8" x14ac:dyDescent="0.25">
      <c r="B195" s="4"/>
      <c r="C195" s="91"/>
      <c r="E195" s="153"/>
      <c r="F195" s="153"/>
      <c r="G195" s="153"/>
      <c r="H195" s="153"/>
    </row>
    <row r="196" spans="2:8" x14ac:dyDescent="0.25">
      <c r="B196" s="4"/>
      <c r="C196" s="91"/>
      <c r="E196" s="153"/>
      <c r="F196" s="153"/>
      <c r="G196" s="153"/>
      <c r="H196" s="153"/>
    </row>
    <row r="197" spans="2:8" x14ac:dyDescent="0.25">
      <c r="B197" s="4"/>
      <c r="C197" s="91"/>
      <c r="E197" s="153"/>
      <c r="F197" s="153"/>
      <c r="G197" s="153"/>
      <c r="H197" s="153"/>
    </row>
    <row r="198" spans="2:8" x14ac:dyDescent="0.25">
      <c r="B198" s="4"/>
      <c r="C198" s="91"/>
      <c r="E198" s="153"/>
      <c r="F198" s="153"/>
      <c r="G198" s="153"/>
      <c r="H198" s="153"/>
    </row>
  </sheetData>
  <mergeCells count="4">
    <mergeCell ref="D2:E2"/>
    <mergeCell ref="F2:G2"/>
    <mergeCell ref="D1:E1"/>
    <mergeCell ref="F1:G1"/>
  </mergeCells>
  <pageMargins left="0" right="0" top="0.74803149606299213" bottom="0.74803149606299213" header="0.31496062992125984" footer="0.31496062992125984"/>
  <pageSetup paperSize="9" scale="6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0" workbookViewId="0">
      <selection activeCell="A4" sqref="A4:B4"/>
    </sheetView>
  </sheetViews>
  <sheetFormatPr baseColWidth="10" defaultColWidth="9.140625" defaultRowHeight="15" x14ac:dyDescent="0.25"/>
  <cols>
    <col min="1" max="1" width="40.7109375" bestFit="1" customWidth="1"/>
    <col min="2" max="2" width="17" customWidth="1"/>
    <col min="3" max="3" width="37.140625" customWidth="1"/>
  </cols>
  <sheetData>
    <row r="1" spans="1:3" ht="15.75" thickBot="1" x14ac:dyDescent="0.3">
      <c r="A1" s="9" t="s">
        <v>51</v>
      </c>
      <c r="B1" s="42" t="s">
        <v>121</v>
      </c>
      <c r="C1" s="9" t="s">
        <v>52</v>
      </c>
    </row>
    <row r="2" spans="1:3" ht="25.5" x14ac:dyDescent="0.25">
      <c r="A2" s="32" t="s">
        <v>53</v>
      </c>
      <c r="B2" s="32" t="s">
        <v>122</v>
      </c>
      <c r="C2" s="11" t="s">
        <v>54</v>
      </c>
    </row>
    <row r="3" spans="1:3" x14ac:dyDescent="0.25">
      <c r="A3" s="32" t="s">
        <v>55</v>
      </c>
      <c r="B3" s="32" t="s">
        <v>123</v>
      </c>
      <c r="C3" s="13" t="s">
        <v>56</v>
      </c>
    </row>
    <row r="4" spans="1:3" x14ac:dyDescent="0.25">
      <c r="A4" s="32" t="s">
        <v>57</v>
      </c>
      <c r="B4" s="32" t="s">
        <v>124</v>
      </c>
      <c r="C4" s="13" t="s">
        <v>58</v>
      </c>
    </row>
    <row r="5" spans="1:3" x14ac:dyDescent="0.25">
      <c r="A5" s="32" t="s">
        <v>59</v>
      </c>
      <c r="B5" s="32" t="s">
        <v>125</v>
      </c>
      <c r="C5" s="13" t="s">
        <v>60</v>
      </c>
    </row>
    <row r="6" spans="1:3" ht="72" customHeight="1" x14ac:dyDescent="0.25">
      <c r="A6" s="32" t="s">
        <v>61</v>
      </c>
      <c r="B6" s="32" t="s">
        <v>126</v>
      </c>
      <c r="C6" s="15" t="s">
        <v>62</v>
      </c>
    </row>
    <row r="7" spans="1:3" x14ac:dyDescent="0.25">
      <c r="A7" s="32" t="s">
        <v>63</v>
      </c>
      <c r="B7" s="32" t="s">
        <v>127</v>
      </c>
      <c r="C7" s="13" t="s">
        <v>64</v>
      </c>
    </row>
    <row r="8" spans="1:3" ht="15.75" thickBot="1" x14ac:dyDescent="0.3">
      <c r="A8" s="32" t="s">
        <v>119</v>
      </c>
      <c r="B8" s="32" t="s">
        <v>128</v>
      </c>
      <c r="C8" s="17" t="s">
        <v>66</v>
      </c>
    </row>
    <row r="9" spans="1:3" x14ac:dyDescent="0.25">
      <c r="A9" s="18" t="s">
        <v>67</v>
      </c>
      <c r="B9" s="36" t="s">
        <v>129</v>
      </c>
      <c r="C9" s="19" t="s">
        <v>68</v>
      </c>
    </row>
    <row r="10" spans="1:3" x14ac:dyDescent="0.25">
      <c r="A10" s="32" t="s">
        <v>69</v>
      </c>
      <c r="B10" s="32" t="s">
        <v>130</v>
      </c>
      <c r="C10" s="21" t="s">
        <v>68</v>
      </c>
    </row>
    <row r="11" spans="1:3" x14ac:dyDescent="0.25">
      <c r="A11" s="20" t="s">
        <v>70</v>
      </c>
      <c r="B11" s="37" t="s">
        <v>131</v>
      </c>
      <c r="C11" s="21" t="s">
        <v>71</v>
      </c>
    </row>
    <row r="12" spans="1:3" x14ac:dyDescent="0.25">
      <c r="A12" s="32" t="s">
        <v>72</v>
      </c>
      <c r="B12" s="32" t="s">
        <v>132</v>
      </c>
      <c r="C12" s="21" t="s">
        <v>68</v>
      </c>
    </row>
    <row r="13" spans="1:3" ht="25.5" x14ac:dyDescent="0.25">
      <c r="A13" s="32" t="s">
        <v>73</v>
      </c>
      <c r="B13" s="32" t="s">
        <v>133</v>
      </c>
      <c r="C13" s="21" t="s">
        <v>74</v>
      </c>
    </row>
    <row r="14" spans="1:3" x14ac:dyDescent="0.25">
      <c r="A14" s="20" t="s">
        <v>75</v>
      </c>
      <c r="B14" s="37" t="s">
        <v>134</v>
      </c>
      <c r="C14" s="21" t="s">
        <v>71</v>
      </c>
    </row>
    <row r="15" spans="1:3" x14ac:dyDescent="0.25">
      <c r="A15" s="20" t="s">
        <v>76</v>
      </c>
      <c r="B15" s="37" t="s">
        <v>135</v>
      </c>
      <c r="C15" s="21" t="s">
        <v>71</v>
      </c>
    </row>
    <row r="16" spans="1:3" ht="25.5" x14ac:dyDescent="0.25">
      <c r="A16" s="32" t="s">
        <v>77</v>
      </c>
      <c r="B16" s="32" t="s">
        <v>136</v>
      </c>
      <c r="C16" s="21" t="s">
        <v>78</v>
      </c>
    </row>
    <row r="17" spans="1:3" x14ac:dyDescent="0.25">
      <c r="A17" s="20" t="s">
        <v>79</v>
      </c>
      <c r="B17" s="37" t="s">
        <v>137</v>
      </c>
      <c r="C17" s="21" t="s">
        <v>17</v>
      </c>
    </row>
    <row r="18" spans="1:3" x14ac:dyDescent="0.25">
      <c r="A18" s="32" t="s">
        <v>80</v>
      </c>
      <c r="B18" s="32" t="s">
        <v>138</v>
      </c>
      <c r="C18" s="21" t="s">
        <v>81</v>
      </c>
    </row>
    <row r="19" spans="1:3" ht="25.5" x14ac:dyDescent="0.25">
      <c r="A19" s="20" t="s">
        <v>82</v>
      </c>
      <c r="B19" s="37" t="s">
        <v>139</v>
      </c>
      <c r="C19" s="22" t="s">
        <v>83</v>
      </c>
    </row>
    <row r="20" spans="1:3" x14ac:dyDescent="0.25">
      <c r="A20" s="20" t="s">
        <v>84</v>
      </c>
      <c r="B20" s="37" t="s">
        <v>140</v>
      </c>
      <c r="C20" s="21" t="s">
        <v>85</v>
      </c>
    </row>
    <row r="21" spans="1:3" x14ac:dyDescent="0.25">
      <c r="A21" s="32" t="s">
        <v>86</v>
      </c>
      <c r="B21" s="32" t="s">
        <v>141</v>
      </c>
      <c r="C21" s="21" t="s">
        <v>87</v>
      </c>
    </row>
    <row r="22" spans="1:3" x14ac:dyDescent="0.25">
      <c r="A22" s="32" t="s">
        <v>88</v>
      </c>
      <c r="B22" s="32" t="s">
        <v>142</v>
      </c>
      <c r="C22" s="21" t="s">
        <v>6</v>
      </c>
    </row>
    <row r="23" spans="1:3" x14ac:dyDescent="0.25">
      <c r="A23" s="32" t="s">
        <v>89</v>
      </c>
      <c r="B23" s="32" t="s">
        <v>143</v>
      </c>
      <c r="C23" s="21" t="s">
        <v>68</v>
      </c>
    </row>
    <row r="24" spans="1:3" x14ac:dyDescent="0.25">
      <c r="A24" s="32" t="s">
        <v>90</v>
      </c>
      <c r="B24" s="32" t="s">
        <v>144</v>
      </c>
      <c r="C24" s="21" t="s">
        <v>91</v>
      </c>
    </row>
    <row r="25" spans="1:3" x14ac:dyDescent="0.25">
      <c r="A25" s="32" t="s">
        <v>92</v>
      </c>
      <c r="B25" s="32" t="s">
        <v>145</v>
      </c>
      <c r="C25" s="21" t="s">
        <v>87</v>
      </c>
    </row>
    <row r="26" spans="1:3" x14ac:dyDescent="0.25">
      <c r="A26" s="32" t="s">
        <v>93</v>
      </c>
      <c r="B26" s="32" t="s">
        <v>146</v>
      </c>
      <c r="C26" s="21" t="s">
        <v>68</v>
      </c>
    </row>
    <row r="27" spans="1:3" x14ac:dyDescent="0.25">
      <c r="A27" s="32" t="s">
        <v>94</v>
      </c>
      <c r="B27" s="32" t="s">
        <v>147</v>
      </c>
      <c r="C27" s="21" t="s">
        <v>95</v>
      </c>
    </row>
    <row r="28" spans="1:3" ht="15.75" thickBot="1" x14ac:dyDescent="0.3">
      <c r="A28" s="32" t="s">
        <v>96</v>
      </c>
      <c r="B28" s="32" t="s">
        <v>148</v>
      </c>
      <c r="C28" s="24" t="s">
        <v>17</v>
      </c>
    </row>
    <row r="29" spans="1:3" x14ac:dyDescent="0.25">
      <c r="A29" s="32" t="s">
        <v>97</v>
      </c>
      <c r="B29" s="32" t="s">
        <v>149</v>
      </c>
      <c r="C29" s="26" t="s">
        <v>98</v>
      </c>
    </row>
    <row r="30" spans="1:3" x14ac:dyDescent="0.25">
      <c r="A30" s="27" t="s">
        <v>99</v>
      </c>
      <c r="B30" s="40" t="s">
        <v>150</v>
      </c>
      <c r="C30" s="28" t="s">
        <v>100</v>
      </c>
    </row>
    <row r="31" spans="1:3" x14ac:dyDescent="0.25">
      <c r="A31" s="27" t="s">
        <v>101</v>
      </c>
      <c r="B31" s="40" t="s">
        <v>151</v>
      </c>
      <c r="C31" s="28" t="s">
        <v>102</v>
      </c>
    </row>
    <row r="32" spans="1:3" x14ac:dyDescent="0.25">
      <c r="A32" s="32" t="s">
        <v>103</v>
      </c>
      <c r="B32" s="32" t="s">
        <v>152</v>
      </c>
      <c r="C32" s="28" t="s">
        <v>22</v>
      </c>
    </row>
    <row r="33" spans="1:3" x14ac:dyDescent="0.25">
      <c r="A33" s="32" t="s">
        <v>104</v>
      </c>
      <c r="B33" s="32" t="s">
        <v>153</v>
      </c>
      <c r="C33" s="28" t="s">
        <v>105</v>
      </c>
    </row>
    <row r="34" spans="1:3" ht="25.5" x14ac:dyDescent="0.25">
      <c r="A34" s="32" t="s">
        <v>106</v>
      </c>
      <c r="B34" s="32" t="s">
        <v>154</v>
      </c>
      <c r="C34" s="28" t="s">
        <v>107</v>
      </c>
    </row>
    <row r="35" spans="1:3" ht="25.5" x14ac:dyDescent="0.25">
      <c r="A35" s="27" t="s">
        <v>108</v>
      </c>
      <c r="B35" s="40" t="s">
        <v>155</v>
      </c>
      <c r="C35" s="29" t="s">
        <v>109</v>
      </c>
    </row>
    <row r="36" spans="1:3" x14ac:dyDescent="0.25">
      <c r="A36" s="32" t="s">
        <v>110</v>
      </c>
      <c r="B36" s="32" t="s">
        <v>156</v>
      </c>
      <c r="C36" s="28" t="s">
        <v>111</v>
      </c>
    </row>
    <row r="37" spans="1:3" ht="25.5" x14ac:dyDescent="0.25">
      <c r="A37" s="32" t="s">
        <v>112</v>
      </c>
      <c r="B37" s="32" t="s">
        <v>157</v>
      </c>
      <c r="C37" s="28" t="s">
        <v>113</v>
      </c>
    </row>
    <row r="38" spans="1:3" x14ac:dyDescent="0.25">
      <c r="A38" s="27" t="s">
        <v>114</v>
      </c>
      <c r="B38" s="40" t="s">
        <v>158</v>
      </c>
      <c r="C38" s="28" t="s">
        <v>102</v>
      </c>
    </row>
    <row r="39" spans="1:3" x14ac:dyDescent="0.25">
      <c r="A39" s="27" t="s">
        <v>115</v>
      </c>
      <c r="B39" s="40" t="s">
        <v>159</v>
      </c>
      <c r="C39" s="28" t="s">
        <v>116</v>
      </c>
    </row>
    <row r="40" spans="1:3" ht="15.75" thickBot="1" x14ac:dyDescent="0.3">
      <c r="A40" s="32" t="s">
        <v>117</v>
      </c>
      <c r="B40" s="32" t="s">
        <v>160</v>
      </c>
      <c r="C40" s="31" t="s">
        <v>118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9"/>
  <sheetViews>
    <sheetView topLeftCell="B1" workbookViewId="0">
      <selection activeCell="D16" sqref="D16"/>
    </sheetView>
  </sheetViews>
  <sheetFormatPr baseColWidth="10" defaultColWidth="9.140625" defaultRowHeight="15" x14ac:dyDescent="0.25"/>
  <cols>
    <col min="1" max="1" width="3" bestFit="1" customWidth="1"/>
    <col min="2" max="2" width="34.7109375" customWidth="1"/>
    <col min="3" max="3" width="11" style="3" customWidth="1"/>
    <col min="4" max="4" width="21.85546875" bestFit="1" customWidth="1"/>
    <col min="5" max="5" width="11.140625" style="3" customWidth="1"/>
    <col min="6" max="6" width="18" style="3" bestFit="1" customWidth="1"/>
    <col min="7" max="12" width="18" style="3" customWidth="1"/>
    <col min="13" max="13" width="29.5703125" style="47" customWidth="1"/>
    <col min="14" max="14" width="13.28515625" style="47" bestFit="1" customWidth="1"/>
    <col min="15" max="15" width="30.42578125" style="47" customWidth="1"/>
    <col min="16" max="16" width="70.85546875" customWidth="1"/>
    <col min="17" max="17" width="15.7109375" customWidth="1"/>
    <col min="18" max="18" width="38.85546875" customWidth="1"/>
  </cols>
  <sheetData>
    <row r="1" spans="1:18" s="1" customFormat="1" ht="63.75" customHeight="1" x14ac:dyDescent="0.25">
      <c r="A1" s="1" t="s">
        <v>49</v>
      </c>
      <c r="B1" s="5" t="s">
        <v>0</v>
      </c>
      <c r="C1" s="5" t="s">
        <v>43</v>
      </c>
      <c r="D1" s="5" t="s">
        <v>3</v>
      </c>
      <c r="E1" s="6" t="s">
        <v>184</v>
      </c>
      <c r="F1" s="6" t="s">
        <v>278</v>
      </c>
      <c r="G1" s="6" t="s">
        <v>279</v>
      </c>
      <c r="H1" s="78" t="s">
        <v>276</v>
      </c>
      <c r="I1" s="78"/>
      <c r="J1" s="78"/>
      <c r="K1" s="78"/>
      <c r="L1" s="78" t="s">
        <v>277</v>
      </c>
      <c r="M1" s="46" t="s">
        <v>171</v>
      </c>
      <c r="N1" s="46" t="s">
        <v>10</v>
      </c>
      <c r="O1" s="46" t="s">
        <v>174</v>
      </c>
      <c r="P1" s="5" t="s">
        <v>9</v>
      </c>
      <c r="Q1" s="6" t="s">
        <v>121</v>
      </c>
      <c r="R1" s="6" t="s">
        <v>50</v>
      </c>
    </row>
    <row r="2" spans="1:18" ht="30.75" thickBot="1" x14ac:dyDescent="0.3">
      <c r="A2">
        <v>1</v>
      </c>
      <c r="B2" s="62" t="s">
        <v>37</v>
      </c>
      <c r="C2" s="3" t="s">
        <v>46</v>
      </c>
      <c r="D2" t="s">
        <v>204</v>
      </c>
      <c r="E2" s="3" t="s">
        <v>203</v>
      </c>
      <c r="F2" s="58">
        <v>50</v>
      </c>
      <c r="G2" s="58">
        <v>75</v>
      </c>
      <c r="H2" s="79">
        <f>+$F$39/$F$35*F2</f>
        <v>20.920502092050206</v>
      </c>
      <c r="I2" s="80">
        <f>ROUND($F$39/$F$35*F2,0)</f>
        <v>21</v>
      </c>
      <c r="J2" s="80">
        <v>21</v>
      </c>
      <c r="K2" s="80">
        <f>+I2-J2</f>
        <v>0</v>
      </c>
      <c r="L2" s="58"/>
      <c r="M2" s="66" t="s">
        <v>202</v>
      </c>
      <c r="N2" s="47" t="s">
        <v>200</v>
      </c>
      <c r="O2" s="69" t="s">
        <v>201</v>
      </c>
      <c r="P2" t="s">
        <v>255</v>
      </c>
      <c r="Q2" s="35" t="s">
        <v>128</v>
      </c>
      <c r="R2" s="16" t="s">
        <v>65</v>
      </c>
    </row>
    <row r="3" spans="1:18" x14ac:dyDescent="0.25">
      <c r="A3">
        <v>2</v>
      </c>
      <c r="B3" s="62" t="s">
        <v>34</v>
      </c>
      <c r="C3" s="3" t="s">
        <v>46</v>
      </c>
      <c r="D3" t="s">
        <v>190</v>
      </c>
      <c r="E3" s="3" t="s">
        <v>189</v>
      </c>
      <c r="F3" s="3">
        <v>19</v>
      </c>
      <c r="G3" s="58">
        <v>17</v>
      </c>
      <c r="H3" s="79">
        <f t="shared" ref="H3:H34" si="0">+$F$39/$F$35*F3</f>
        <v>7.9497907949790791</v>
      </c>
      <c r="I3" s="80">
        <f t="shared" ref="I3:I34" si="1">ROUND($F$39/$F$35*F3,0)</f>
        <v>8</v>
      </c>
      <c r="J3" s="80">
        <v>8</v>
      </c>
      <c r="K3" s="80">
        <f t="shared" ref="K3:K34" si="2">+I3-J3</f>
        <v>0</v>
      </c>
      <c r="L3" s="58"/>
      <c r="M3" s="58" t="s">
        <v>191</v>
      </c>
      <c r="N3" s="47" t="s">
        <v>198</v>
      </c>
      <c r="O3" s="69" t="s">
        <v>192</v>
      </c>
      <c r="P3" s="72" t="s">
        <v>256</v>
      </c>
      <c r="Q3" s="34" t="s">
        <v>127</v>
      </c>
      <c r="R3" s="12" t="s">
        <v>63</v>
      </c>
    </row>
    <row r="4" spans="1:18" x14ac:dyDescent="0.25">
      <c r="A4">
        <v>3</v>
      </c>
      <c r="B4" s="62" t="s">
        <v>38</v>
      </c>
      <c r="C4" s="3" t="s">
        <v>46</v>
      </c>
      <c r="D4" t="s">
        <v>223</v>
      </c>
      <c r="E4" s="3" t="s">
        <v>186</v>
      </c>
      <c r="F4" s="58">
        <v>5</v>
      </c>
      <c r="G4" s="58">
        <v>3</v>
      </c>
      <c r="H4" s="79">
        <f t="shared" si="0"/>
        <v>2.0920502092050208</v>
      </c>
      <c r="I4" s="80">
        <f t="shared" si="1"/>
        <v>2</v>
      </c>
      <c r="J4" s="80">
        <v>2</v>
      </c>
      <c r="K4" s="80">
        <f t="shared" si="2"/>
        <v>0</v>
      </c>
      <c r="L4" s="58"/>
      <c r="M4" s="47" t="s">
        <v>187</v>
      </c>
      <c r="N4" s="66" t="s">
        <v>199</v>
      </c>
      <c r="O4" s="69" t="s">
        <v>188</v>
      </c>
      <c r="P4" t="s">
        <v>258</v>
      </c>
      <c r="Q4" s="34" t="s">
        <v>125</v>
      </c>
      <c r="R4" s="14" t="s">
        <v>59</v>
      </c>
    </row>
    <row r="5" spans="1:18" ht="30.75" thickBot="1" x14ac:dyDescent="0.3">
      <c r="A5" s="54">
        <v>4</v>
      </c>
      <c r="B5" s="60" t="s">
        <v>31</v>
      </c>
      <c r="C5" s="52" t="s">
        <v>46</v>
      </c>
      <c r="D5" s="53" t="s">
        <v>180</v>
      </c>
      <c r="E5" s="65"/>
      <c r="F5" s="59">
        <v>5</v>
      </c>
      <c r="G5" s="59">
        <v>5</v>
      </c>
      <c r="H5" s="79">
        <f t="shared" si="0"/>
        <v>2.0920502092050208</v>
      </c>
      <c r="I5" s="80">
        <f t="shared" si="1"/>
        <v>2</v>
      </c>
      <c r="J5" s="80">
        <v>2</v>
      </c>
      <c r="K5" s="80">
        <f t="shared" si="2"/>
        <v>0</v>
      </c>
      <c r="L5" s="59"/>
      <c r="M5" s="81" t="s">
        <v>177</v>
      </c>
      <c r="N5" s="67" t="s">
        <v>170</v>
      </c>
      <c r="O5" s="70" t="s">
        <v>176</v>
      </c>
      <c r="P5" s="53" t="s">
        <v>260</v>
      </c>
      <c r="Q5" s="34" t="s">
        <v>123</v>
      </c>
      <c r="R5" s="12" t="s">
        <v>55</v>
      </c>
    </row>
    <row r="6" spans="1:18" ht="24" customHeight="1" x14ac:dyDescent="0.25">
      <c r="A6">
        <v>5</v>
      </c>
      <c r="B6" s="62" t="s">
        <v>2</v>
      </c>
      <c r="C6" s="3" t="s">
        <v>46</v>
      </c>
      <c r="D6" t="s">
        <v>5</v>
      </c>
      <c r="E6" s="3" t="s">
        <v>224</v>
      </c>
      <c r="F6" s="58">
        <v>15</v>
      </c>
      <c r="G6" s="58">
        <v>15</v>
      </c>
      <c r="H6" s="79">
        <f t="shared" si="0"/>
        <v>6.2761506276150625</v>
      </c>
      <c r="I6" s="80">
        <f t="shared" si="1"/>
        <v>6</v>
      </c>
      <c r="J6" s="80">
        <v>6</v>
      </c>
      <c r="K6" s="80">
        <f t="shared" si="2"/>
        <v>0</v>
      </c>
      <c r="L6" s="58"/>
      <c r="M6" s="47" t="s">
        <v>225</v>
      </c>
      <c r="N6" s="47">
        <v>945401200</v>
      </c>
      <c r="O6" s="69" t="s">
        <v>226</v>
      </c>
      <c r="P6" t="s">
        <v>259</v>
      </c>
      <c r="Q6" s="33" t="s">
        <v>122</v>
      </c>
      <c r="R6" s="10" t="s">
        <v>53</v>
      </c>
    </row>
    <row r="7" spans="1:18" ht="30" customHeight="1" x14ac:dyDescent="0.25">
      <c r="A7">
        <v>6</v>
      </c>
      <c r="B7" s="4" t="s">
        <v>30</v>
      </c>
      <c r="C7" s="8" t="s">
        <v>46</v>
      </c>
      <c r="D7" t="s">
        <v>193</v>
      </c>
      <c r="E7" s="3" t="s">
        <v>194</v>
      </c>
      <c r="F7" s="58">
        <v>5</v>
      </c>
      <c r="G7" s="58">
        <v>5</v>
      </c>
      <c r="H7" s="79">
        <f t="shared" si="0"/>
        <v>2.0920502092050208</v>
      </c>
      <c r="I7" s="80">
        <f t="shared" si="1"/>
        <v>2</v>
      </c>
      <c r="J7" s="80">
        <v>2</v>
      </c>
      <c r="K7" s="80">
        <f t="shared" si="2"/>
        <v>0</v>
      </c>
      <c r="L7" s="58"/>
      <c r="M7" s="47" t="s">
        <v>195</v>
      </c>
      <c r="N7" s="66" t="s">
        <v>197</v>
      </c>
      <c r="O7" s="69" t="s">
        <v>196</v>
      </c>
      <c r="P7" t="s">
        <v>257</v>
      </c>
      <c r="Q7" s="34" t="s">
        <v>126</v>
      </c>
      <c r="R7" s="12" t="s">
        <v>61</v>
      </c>
    </row>
    <row r="8" spans="1:18" ht="45" x14ac:dyDescent="0.25">
      <c r="A8">
        <v>7</v>
      </c>
      <c r="B8" s="62" t="s">
        <v>29</v>
      </c>
      <c r="C8" s="3" t="s">
        <v>44</v>
      </c>
      <c r="D8" t="s">
        <v>227</v>
      </c>
      <c r="E8" s="3" t="s">
        <v>208</v>
      </c>
      <c r="F8" s="58">
        <v>10</v>
      </c>
      <c r="G8" s="58">
        <v>6</v>
      </c>
      <c r="H8" s="79">
        <f t="shared" si="0"/>
        <v>4.1841004184100417</v>
      </c>
      <c r="I8" s="80">
        <f t="shared" si="1"/>
        <v>4</v>
      </c>
      <c r="J8" s="80">
        <v>4</v>
      </c>
      <c r="K8" s="80">
        <f t="shared" si="2"/>
        <v>0</v>
      </c>
      <c r="L8" s="58"/>
      <c r="M8" s="66" t="s">
        <v>211</v>
      </c>
      <c r="N8" s="47" t="s">
        <v>209</v>
      </c>
      <c r="O8" s="69" t="s">
        <v>210</v>
      </c>
      <c r="P8" t="s">
        <v>261</v>
      </c>
      <c r="Q8" s="37" t="s">
        <v>132</v>
      </c>
      <c r="R8" s="20" t="s">
        <v>72</v>
      </c>
    </row>
    <row r="9" spans="1:18" x14ac:dyDescent="0.25">
      <c r="A9">
        <v>8</v>
      </c>
      <c r="B9" s="73" t="s">
        <v>41</v>
      </c>
      <c r="C9" s="3" t="s">
        <v>44</v>
      </c>
      <c r="F9" s="58">
        <v>0</v>
      </c>
      <c r="G9" s="58">
        <v>0</v>
      </c>
      <c r="H9" s="79">
        <f t="shared" si="0"/>
        <v>0</v>
      </c>
      <c r="I9" s="80">
        <f t="shared" si="1"/>
        <v>0</v>
      </c>
      <c r="J9" s="80">
        <v>0</v>
      </c>
      <c r="K9" s="80">
        <f t="shared" si="2"/>
        <v>0</v>
      </c>
      <c r="L9" s="58"/>
      <c r="M9" s="48"/>
      <c r="Q9" s="37" t="s">
        <v>138</v>
      </c>
      <c r="R9" s="20" t="s">
        <v>80</v>
      </c>
    </row>
    <row r="10" spans="1:18" ht="24" customHeight="1" x14ac:dyDescent="0.25">
      <c r="A10">
        <v>9</v>
      </c>
      <c r="B10" s="4" t="s">
        <v>42</v>
      </c>
      <c r="C10" s="3" t="s">
        <v>44</v>
      </c>
      <c r="D10" t="s">
        <v>181</v>
      </c>
      <c r="E10" s="3" t="s">
        <v>185</v>
      </c>
      <c r="F10" s="58">
        <v>10</v>
      </c>
      <c r="G10" s="58">
        <v>7</v>
      </c>
      <c r="H10" s="79">
        <f t="shared" si="0"/>
        <v>4.1841004184100417</v>
      </c>
      <c r="I10" s="80">
        <f t="shared" si="1"/>
        <v>4</v>
      </c>
      <c r="J10" s="80">
        <v>4</v>
      </c>
      <c r="K10" s="80">
        <f t="shared" si="2"/>
        <v>0</v>
      </c>
      <c r="L10" s="58"/>
      <c r="M10" s="48" t="s">
        <v>182</v>
      </c>
      <c r="N10" s="47">
        <v>944010580</v>
      </c>
      <c r="O10" s="69" t="s">
        <v>183</v>
      </c>
      <c r="P10" t="s">
        <v>263</v>
      </c>
      <c r="Q10" s="37" t="s">
        <v>136</v>
      </c>
      <c r="R10" s="20" t="s">
        <v>77</v>
      </c>
    </row>
    <row r="11" spans="1:18" x14ac:dyDescent="0.25">
      <c r="A11">
        <v>10</v>
      </c>
      <c r="B11" s="4" t="s">
        <v>25</v>
      </c>
      <c r="C11" s="8" t="s">
        <v>44</v>
      </c>
      <c r="D11" t="s">
        <v>91</v>
      </c>
      <c r="E11" s="3" t="s">
        <v>205</v>
      </c>
      <c r="F11" s="58">
        <v>10</v>
      </c>
      <c r="G11" s="58">
        <v>10</v>
      </c>
      <c r="H11" s="79">
        <f t="shared" si="0"/>
        <v>4.1841004184100417</v>
      </c>
      <c r="I11" s="80">
        <f t="shared" si="1"/>
        <v>4</v>
      </c>
      <c r="J11" s="80">
        <v>4</v>
      </c>
      <c r="K11" s="80">
        <f t="shared" si="2"/>
        <v>0</v>
      </c>
      <c r="L11" s="58"/>
      <c r="M11" s="47" t="s">
        <v>206</v>
      </c>
      <c r="N11" s="47" t="s">
        <v>207</v>
      </c>
      <c r="O11" s="47" t="s">
        <v>228</v>
      </c>
      <c r="P11" t="s">
        <v>262</v>
      </c>
      <c r="Q11" s="37" t="s">
        <v>144</v>
      </c>
      <c r="R11" s="20" t="s">
        <v>90</v>
      </c>
    </row>
    <row r="12" spans="1:18" ht="15.75" thickBot="1" x14ac:dyDescent="0.3">
      <c r="A12">
        <v>11</v>
      </c>
      <c r="B12" s="62" t="s">
        <v>16</v>
      </c>
      <c r="C12" s="3" t="s">
        <v>44</v>
      </c>
      <c r="D12" t="s">
        <v>17</v>
      </c>
      <c r="E12" s="3" t="s">
        <v>229</v>
      </c>
      <c r="F12" s="58">
        <v>30</v>
      </c>
      <c r="G12" s="58">
        <v>10</v>
      </c>
      <c r="H12" s="79">
        <f t="shared" si="0"/>
        <v>12.552301255230125</v>
      </c>
      <c r="I12" s="80">
        <f t="shared" si="1"/>
        <v>13</v>
      </c>
      <c r="J12" s="80">
        <v>13</v>
      </c>
      <c r="K12" s="80">
        <f t="shared" si="2"/>
        <v>0</v>
      </c>
      <c r="L12" s="58"/>
      <c r="M12" s="47" t="s">
        <v>230</v>
      </c>
      <c r="N12" s="68">
        <v>944008051</v>
      </c>
      <c r="O12" s="71" t="s">
        <v>231</v>
      </c>
      <c r="P12" t="s">
        <v>18</v>
      </c>
      <c r="Q12" s="38" t="s">
        <v>148</v>
      </c>
      <c r="R12" s="23" t="s">
        <v>96</v>
      </c>
    </row>
    <row r="13" spans="1:18" x14ac:dyDescent="0.25">
      <c r="A13">
        <v>12</v>
      </c>
      <c r="B13" s="73" t="s">
        <v>36</v>
      </c>
      <c r="C13" s="3" t="s">
        <v>44</v>
      </c>
      <c r="F13" s="58">
        <v>0</v>
      </c>
      <c r="G13" s="58">
        <v>0</v>
      </c>
      <c r="H13" s="79">
        <f t="shared" si="0"/>
        <v>0</v>
      </c>
      <c r="I13" s="80">
        <f t="shared" si="1"/>
        <v>0</v>
      </c>
      <c r="J13" s="80">
        <v>0</v>
      </c>
      <c r="K13" s="80">
        <f t="shared" si="2"/>
        <v>0</v>
      </c>
      <c r="L13" s="58"/>
      <c r="Q13" s="37" t="s">
        <v>141</v>
      </c>
      <c r="R13" s="20" t="s">
        <v>86</v>
      </c>
    </row>
    <row r="14" spans="1:18" x14ac:dyDescent="0.25">
      <c r="A14">
        <v>13</v>
      </c>
      <c r="B14" s="62" t="s">
        <v>39</v>
      </c>
      <c r="C14" s="3" t="s">
        <v>44</v>
      </c>
      <c r="D14" t="s">
        <v>232</v>
      </c>
      <c r="E14" s="3" t="s">
        <v>244</v>
      </c>
      <c r="F14" s="58">
        <v>20</v>
      </c>
      <c r="G14" s="58">
        <v>20</v>
      </c>
      <c r="H14" s="79">
        <f t="shared" si="0"/>
        <v>8.3682008368200833</v>
      </c>
      <c r="I14" s="80">
        <f t="shared" si="1"/>
        <v>8</v>
      </c>
      <c r="J14" s="80">
        <v>8</v>
      </c>
      <c r="K14" s="80">
        <f t="shared" si="2"/>
        <v>0</v>
      </c>
      <c r="L14" s="58"/>
      <c r="M14" s="47" t="s">
        <v>233</v>
      </c>
      <c r="N14" s="47">
        <v>946642000</v>
      </c>
      <c r="O14" s="69" t="s">
        <v>234</v>
      </c>
      <c r="P14" t="s">
        <v>235</v>
      </c>
      <c r="Q14" s="37" t="s">
        <v>146</v>
      </c>
      <c r="R14" s="20" t="s">
        <v>93</v>
      </c>
    </row>
    <row r="15" spans="1:18" x14ac:dyDescent="0.25">
      <c r="A15">
        <v>14</v>
      </c>
      <c r="B15" s="4" t="s">
        <v>35</v>
      </c>
      <c r="C15" s="3" t="s">
        <v>44</v>
      </c>
      <c r="D15" t="s">
        <v>217</v>
      </c>
      <c r="E15" s="3" t="s">
        <v>218</v>
      </c>
      <c r="F15" s="58">
        <v>9</v>
      </c>
      <c r="G15" s="58">
        <v>6</v>
      </c>
      <c r="H15" s="79">
        <f t="shared" si="0"/>
        <v>3.7656903765690375</v>
      </c>
      <c r="I15" s="80">
        <f t="shared" si="1"/>
        <v>4</v>
      </c>
      <c r="J15" s="80">
        <v>4</v>
      </c>
      <c r="K15" s="80">
        <f t="shared" si="2"/>
        <v>0</v>
      </c>
      <c r="L15" s="58"/>
      <c r="M15" s="47" t="s">
        <v>172</v>
      </c>
      <c r="N15" s="47" t="s">
        <v>173</v>
      </c>
      <c r="O15" s="69" t="s">
        <v>175</v>
      </c>
      <c r="P15" t="s">
        <v>264</v>
      </c>
      <c r="Q15" s="37" t="s">
        <v>143</v>
      </c>
      <c r="R15" s="20" t="s">
        <v>89</v>
      </c>
    </row>
    <row r="16" spans="1:18" x14ac:dyDescent="0.25">
      <c r="A16">
        <v>15</v>
      </c>
      <c r="B16" s="73" t="s">
        <v>32</v>
      </c>
      <c r="C16" s="3" t="s">
        <v>44</v>
      </c>
      <c r="F16" s="58">
        <v>0</v>
      </c>
      <c r="G16" s="58">
        <v>0</v>
      </c>
      <c r="H16" s="79">
        <f t="shared" si="0"/>
        <v>0</v>
      </c>
      <c r="I16" s="80">
        <f t="shared" si="1"/>
        <v>0</v>
      </c>
      <c r="J16" s="80">
        <v>0</v>
      </c>
      <c r="K16" s="80">
        <f t="shared" si="2"/>
        <v>0</v>
      </c>
      <c r="L16" s="58"/>
      <c r="Q16" s="37" t="s">
        <v>130</v>
      </c>
      <c r="R16" s="20" t="s">
        <v>69</v>
      </c>
    </row>
    <row r="17" spans="1:18" x14ac:dyDescent="0.25">
      <c r="A17">
        <v>16</v>
      </c>
      <c r="B17" s="4" t="s">
        <v>33</v>
      </c>
      <c r="C17" s="3" t="s">
        <v>44</v>
      </c>
      <c r="D17" t="s">
        <v>236</v>
      </c>
      <c r="E17" s="3" t="s">
        <v>237</v>
      </c>
      <c r="F17" s="58">
        <v>3</v>
      </c>
      <c r="G17" s="58">
        <v>3</v>
      </c>
      <c r="H17" s="79">
        <f t="shared" si="0"/>
        <v>1.2552301255230125</v>
      </c>
      <c r="I17" s="80">
        <f t="shared" si="1"/>
        <v>1</v>
      </c>
      <c r="J17" s="80">
        <v>1</v>
      </c>
      <c r="K17" s="80">
        <f t="shared" si="2"/>
        <v>0</v>
      </c>
      <c r="L17" s="58"/>
      <c r="M17" s="47" t="s">
        <v>238</v>
      </c>
      <c r="N17" s="47">
        <v>946762061</v>
      </c>
      <c r="O17" s="47" t="s">
        <v>239</v>
      </c>
      <c r="P17" t="s">
        <v>240</v>
      </c>
      <c r="Q17" s="37" t="s">
        <v>145</v>
      </c>
      <c r="R17" s="20" t="s">
        <v>92</v>
      </c>
    </row>
    <row r="18" spans="1:18" ht="16.5" customHeight="1" x14ac:dyDescent="0.25">
      <c r="A18">
        <v>17</v>
      </c>
      <c r="B18" s="4" t="s">
        <v>120</v>
      </c>
      <c r="C18" s="3" t="s">
        <v>44</v>
      </c>
      <c r="D18" t="s">
        <v>212</v>
      </c>
      <c r="E18" s="3" t="s">
        <v>213</v>
      </c>
      <c r="F18" s="58">
        <v>6</v>
      </c>
      <c r="G18" s="58">
        <v>6</v>
      </c>
      <c r="H18" s="79">
        <f t="shared" si="0"/>
        <v>2.510460251046025</v>
      </c>
      <c r="I18" s="80">
        <f t="shared" si="1"/>
        <v>3</v>
      </c>
      <c r="J18" s="80">
        <v>3</v>
      </c>
      <c r="K18" s="80">
        <f t="shared" si="2"/>
        <v>0</v>
      </c>
      <c r="L18" s="58"/>
      <c r="M18" s="47" t="s">
        <v>215</v>
      </c>
      <c r="N18" s="47" t="s">
        <v>216</v>
      </c>
      <c r="O18" s="69" t="s">
        <v>214</v>
      </c>
      <c r="P18" t="s">
        <v>265</v>
      </c>
      <c r="Q18" s="37" t="s">
        <v>133</v>
      </c>
      <c r="R18" s="20" t="s">
        <v>73</v>
      </c>
    </row>
    <row r="19" spans="1:18" x14ac:dyDescent="0.25">
      <c r="A19">
        <v>18</v>
      </c>
      <c r="B19" s="45" t="s">
        <v>1</v>
      </c>
      <c r="C19" s="3" t="s">
        <v>44</v>
      </c>
      <c r="D19" t="s">
        <v>4</v>
      </c>
      <c r="E19" s="3" t="s">
        <v>241</v>
      </c>
      <c r="F19" s="58">
        <v>5</v>
      </c>
      <c r="G19" s="58">
        <v>10</v>
      </c>
      <c r="H19" s="79">
        <f t="shared" si="0"/>
        <v>2.0920502092050208</v>
      </c>
      <c r="I19" s="80">
        <f t="shared" si="1"/>
        <v>2</v>
      </c>
      <c r="J19" s="80">
        <v>2</v>
      </c>
      <c r="K19" s="80">
        <f t="shared" si="2"/>
        <v>0</v>
      </c>
      <c r="L19" s="58"/>
      <c r="M19" s="47" t="s">
        <v>242</v>
      </c>
      <c r="N19" s="47">
        <v>944262999</v>
      </c>
      <c r="O19" s="69" t="s">
        <v>243</v>
      </c>
      <c r="P19" t="s">
        <v>266</v>
      </c>
      <c r="R19" s="44" t="s">
        <v>165</v>
      </c>
    </row>
    <row r="20" spans="1:18" x14ac:dyDescent="0.25">
      <c r="A20">
        <v>19</v>
      </c>
      <c r="B20" s="62" t="s">
        <v>12</v>
      </c>
      <c r="C20" s="3" t="s">
        <v>44</v>
      </c>
      <c r="D20" t="s">
        <v>6</v>
      </c>
      <c r="E20" s="3" t="s">
        <v>245</v>
      </c>
      <c r="F20" s="58">
        <v>6</v>
      </c>
      <c r="G20" s="58">
        <v>4</v>
      </c>
      <c r="H20" s="79">
        <f t="shared" si="0"/>
        <v>2.510460251046025</v>
      </c>
      <c r="I20" s="80">
        <f t="shared" si="1"/>
        <v>3</v>
      </c>
      <c r="J20" s="80">
        <v>3</v>
      </c>
      <c r="K20" s="80">
        <f t="shared" si="2"/>
        <v>0</v>
      </c>
      <c r="L20" s="58"/>
      <c r="M20" s="47" t="s">
        <v>246</v>
      </c>
      <c r="N20" s="68">
        <v>946179190</v>
      </c>
      <c r="O20" s="71" t="s">
        <v>247</v>
      </c>
      <c r="P20" t="s">
        <v>13</v>
      </c>
      <c r="Q20" s="37" t="s">
        <v>142</v>
      </c>
      <c r="R20" s="20" t="s">
        <v>88</v>
      </c>
    </row>
    <row r="21" spans="1:18" x14ac:dyDescent="0.25">
      <c r="A21">
        <v>20</v>
      </c>
      <c r="B21" s="62" t="s">
        <v>48</v>
      </c>
      <c r="C21" s="3" t="s">
        <v>44</v>
      </c>
      <c r="D21" t="s">
        <v>6</v>
      </c>
      <c r="F21" s="58">
        <v>4</v>
      </c>
      <c r="G21" s="58">
        <v>6</v>
      </c>
      <c r="H21" s="79">
        <f t="shared" si="0"/>
        <v>1.6736401673640167</v>
      </c>
      <c r="I21" s="80">
        <f t="shared" si="1"/>
        <v>2</v>
      </c>
      <c r="J21" s="80">
        <v>2</v>
      </c>
      <c r="K21" s="80">
        <f t="shared" si="2"/>
        <v>0</v>
      </c>
      <c r="L21" s="58"/>
      <c r="M21" s="47" t="s">
        <v>248</v>
      </c>
      <c r="N21" s="47">
        <v>946255758</v>
      </c>
      <c r="O21" s="69" t="s">
        <v>249</v>
      </c>
      <c r="P21" t="s">
        <v>11</v>
      </c>
      <c r="R21" s="44" t="s">
        <v>161</v>
      </c>
    </row>
    <row r="22" spans="1:18" x14ac:dyDescent="0.25">
      <c r="A22">
        <v>21</v>
      </c>
      <c r="B22" s="62" t="s">
        <v>45</v>
      </c>
      <c r="C22" s="3" t="s">
        <v>44</v>
      </c>
      <c r="D22" t="s">
        <v>250</v>
      </c>
      <c r="E22" s="3" t="s">
        <v>251</v>
      </c>
      <c r="F22" s="58">
        <v>18</v>
      </c>
      <c r="G22" s="58">
        <v>0</v>
      </c>
      <c r="H22" s="79">
        <f t="shared" si="0"/>
        <v>7.531380753138075</v>
      </c>
      <c r="I22" s="80">
        <f t="shared" si="1"/>
        <v>8</v>
      </c>
      <c r="J22" s="80">
        <v>8</v>
      </c>
      <c r="K22" s="80">
        <f t="shared" si="2"/>
        <v>0</v>
      </c>
      <c r="L22" s="58"/>
      <c r="M22" s="47" t="s">
        <v>252</v>
      </c>
      <c r="N22" s="47">
        <v>944540350</v>
      </c>
      <c r="O22" s="69" t="s">
        <v>253</v>
      </c>
      <c r="P22" t="s">
        <v>254</v>
      </c>
      <c r="Q22" s="37" t="s">
        <v>147</v>
      </c>
      <c r="R22" s="20" t="s">
        <v>94</v>
      </c>
    </row>
    <row r="23" spans="1:18" ht="15.75" thickBot="1" x14ac:dyDescent="0.3">
      <c r="A23">
        <v>22</v>
      </c>
      <c r="B23" s="45" t="s">
        <v>23</v>
      </c>
      <c r="C23" s="8" t="s">
        <v>47</v>
      </c>
      <c r="D23" t="s">
        <v>20</v>
      </c>
      <c r="E23" s="3" t="s">
        <v>267</v>
      </c>
      <c r="F23" s="58">
        <v>25</v>
      </c>
      <c r="G23" s="58">
        <v>10</v>
      </c>
      <c r="H23" s="79">
        <f t="shared" si="0"/>
        <v>10.460251046025103</v>
      </c>
      <c r="I23" s="80">
        <f t="shared" si="1"/>
        <v>10</v>
      </c>
      <c r="J23" s="80">
        <v>10</v>
      </c>
      <c r="K23" s="80">
        <f t="shared" si="2"/>
        <v>0</v>
      </c>
      <c r="L23" s="58"/>
      <c r="M23" s="47" t="s">
        <v>268</v>
      </c>
      <c r="N23" s="47" t="s">
        <v>219</v>
      </c>
      <c r="O23" s="69" t="s">
        <v>269</v>
      </c>
      <c r="P23" t="s">
        <v>270</v>
      </c>
      <c r="R23" s="43" t="s">
        <v>162</v>
      </c>
    </row>
    <row r="24" spans="1:18" x14ac:dyDescent="0.25">
      <c r="A24">
        <v>23</v>
      </c>
      <c r="B24" s="62" t="s">
        <v>14</v>
      </c>
      <c r="C24" s="3" t="s">
        <v>47</v>
      </c>
      <c r="D24" t="s">
        <v>15</v>
      </c>
      <c r="E24" s="3" t="s">
        <v>271</v>
      </c>
      <c r="F24" s="58">
        <v>12</v>
      </c>
      <c r="G24" s="58">
        <v>18</v>
      </c>
      <c r="H24" s="79">
        <f t="shared" si="0"/>
        <v>5.02092050209205</v>
      </c>
      <c r="I24" s="80">
        <f t="shared" si="1"/>
        <v>5</v>
      </c>
      <c r="J24" s="80">
        <v>5</v>
      </c>
      <c r="K24" s="80">
        <f t="shared" si="2"/>
        <v>0</v>
      </c>
      <c r="L24" s="58"/>
      <c r="M24" s="47" t="s">
        <v>272</v>
      </c>
      <c r="N24" s="47">
        <v>943304221</v>
      </c>
      <c r="O24" s="69" t="s">
        <v>273</v>
      </c>
      <c r="P24" t="s">
        <v>274</v>
      </c>
      <c r="Q24" s="39" t="s">
        <v>149</v>
      </c>
      <c r="R24" s="25" t="s">
        <v>97</v>
      </c>
    </row>
    <row r="25" spans="1:18" ht="15.75" thickBot="1" x14ac:dyDescent="0.3">
      <c r="A25">
        <v>24</v>
      </c>
      <c r="B25" s="62" t="s">
        <v>40</v>
      </c>
      <c r="C25" s="3" t="s">
        <v>47</v>
      </c>
      <c r="D25" t="s">
        <v>275</v>
      </c>
      <c r="F25" s="58">
        <v>7</v>
      </c>
      <c r="G25" s="3">
        <v>4</v>
      </c>
      <c r="H25" s="79">
        <f t="shared" si="0"/>
        <v>2.9288702928870292</v>
      </c>
      <c r="I25" s="80">
        <f t="shared" si="1"/>
        <v>3</v>
      </c>
      <c r="J25" s="80">
        <v>3</v>
      </c>
      <c r="K25" s="80">
        <f t="shared" si="2"/>
        <v>0</v>
      </c>
      <c r="M25" s="48"/>
      <c r="Q25" s="41" t="s">
        <v>160</v>
      </c>
      <c r="R25" s="30" t="s">
        <v>117</v>
      </c>
    </row>
    <row r="26" spans="1:18" x14ac:dyDescent="0.25">
      <c r="A26">
        <v>25</v>
      </c>
      <c r="B26" s="62" t="s">
        <v>21</v>
      </c>
      <c r="C26" s="3" t="s">
        <v>47</v>
      </c>
      <c r="D26" t="s">
        <v>22</v>
      </c>
      <c r="F26" s="58">
        <v>17</v>
      </c>
      <c r="G26" s="58">
        <v>10</v>
      </c>
      <c r="H26" s="79">
        <f t="shared" si="0"/>
        <v>7.1129707112970708</v>
      </c>
      <c r="I26" s="80">
        <f t="shared" si="1"/>
        <v>7</v>
      </c>
      <c r="J26" s="80">
        <v>7</v>
      </c>
      <c r="K26" s="80">
        <f t="shared" si="2"/>
        <v>0</v>
      </c>
      <c r="L26" s="58"/>
      <c r="N26" s="68">
        <v>943449600</v>
      </c>
      <c r="O26" s="68"/>
      <c r="P26" t="s">
        <v>280</v>
      </c>
      <c r="Q26" s="40" t="s">
        <v>152</v>
      </c>
      <c r="R26" s="27" t="s">
        <v>103</v>
      </c>
    </row>
    <row r="27" spans="1:18" x14ac:dyDescent="0.25">
      <c r="A27">
        <v>26</v>
      </c>
      <c r="B27" s="4" t="s">
        <v>28</v>
      </c>
      <c r="C27" s="8" t="s">
        <v>47</v>
      </c>
      <c r="F27" s="58">
        <v>10</v>
      </c>
      <c r="G27" s="58">
        <v>7</v>
      </c>
      <c r="H27" s="79">
        <f t="shared" si="0"/>
        <v>4.1841004184100417</v>
      </c>
      <c r="I27" s="80">
        <f t="shared" si="1"/>
        <v>4</v>
      </c>
      <c r="J27" s="80">
        <v>4</v>
      </c>
      <c r="K27" s="80">
        <f t="shared" si="2"/>
        <v>0</v>
      </c>
      <c r="L27" s="58"/>
      <c r="Q27" s="40" t="s">
        <v>157</v>
      </c>
      <c r="R27" s="27" t="s">
        <v>112</v>
      </c>
    </row>
    <row r="28" spans="1:18" x14ac:dyDescent="0.25">
      <c r="A28">
        <v>27</v>
      </c>
      <c r="B28" s="62" t="s">
        <v>19</v>
      </c>
      <c r="C28" s="3" t="s">
        <v>47</v>
      </c>
      <c r="D28" t="s">
        <v>20</v>
      </c>
      <c r="F28" s="58">
        <v>12</v>
      </c>
      <c r="G28" s="58">
        <v>10</v>
      </c>
      <c r="H28" s="79">
        <f t="shared" si="0"/>
        <v>5.02092050209205</v>
      </c>
      <c r="I28" s="80">
        <f t="shared" si="1"/>
        <v>5</v>
      </c>
      <c r="J28" s="80">
        <v>5</v>
      </c>
      <c r="K28" s="80">
        <f t="shared" si="2"/>
        <v>0</v>
      </c>
      <c r="L28" s="58"/>
      <c r="N28" s="68">
        <v>943793090</v>
      </c>
      <c r="O28" s="68"/>
      <c r="P28" t="s">
        <v>281</v>
      </c>
      <c r="Q28" s="40" t="s">
        <v>153</v>
      </c>
      <c r="R28" s="27" t="s">
        <v>104</v>
      </c>
    </row>
    <row r="29" spans="1:18" x14ac:dyDescent="0.25">
      <c r="A29">
        <v>28</v>
      </c>
      <c r="B29" s="45" t="s">
        <v>7</v>
      </c>
      <c r="C29" s="3" t="s">
        <v>47</v>
      </c>
      <c r="D29" t="s">
        <v>8</v>
      </c>
      <c r="F29" s="58">
        <v>100</v>
      </c>
      <c r="G29" s="58">
        <v>80</v>
      </c>
      <c r="H29" s="79">
        <f t="shared" si="0"/>
        <v>41.841004184100413</v>
      </c>
      <c r="I29" s="80">
        <f t="shared" si="1"/>
        <v>42</v>
      </c>
      <c r="J29" s="80">
        <v>42</v>
      </c>
      <c r="K29" s="80">
        <f t="shared" si="2"/>
        <v>0</v>
      </c>
      <c r="L29" s="58"/>
      <c r="N29" s="47">
        <v>943482800</v>
      </c>
      <c r="P29" t="s">
        <v>282</v>
      </c>
      <c r="R29" s="43" t="s">
        <v>163</v>
      </c>
    </row>
    <row r="30" spans="1:18" x14ac:dyDescent="0.25">
      <c r="A30">
        <v>29</v>
      </c>
      <c r="B30" s="45" t="s">
        <v>27</v>
      </c>
      <c r="C30" s="8" t="s">
        <v>47</v>
      </c>
      <c r="F30" s="58">
        <v>30</v>
      </c>
      <c r="G30" s="58">
        <v>12</v>
      </c>
      <c r="H30" s="79">
        <f t="shared" si="0"/>
        <v>12.552301255230125</v>
      </c>
      <c r="I30" s="80">
        <f t="shared" si="1"/>
        <v>13</v>
      </c>
      <c r="J30" s="80">
        <v>13</v>
      </c>
      <c r="K30" s="80">
        <f t="shared" si="2"/>
        <v>0</v>
      </c>
      <c r="L30" s="58"/>
      <c r="P30" s="82" t="s">
        <v>283</v>
      </c>
      <c r="R30" s="43" t="s">
        <v>164</v>
      </c>
    </row>
    <row r="31" spans="1:18" x14ac:dyDescent="0.25">
      <c r="A31">
        <v>30</v>
      </c>
      <c r="B31" s="4" t="s">
        <v>26</v>
      </c>
      <c r="C31" s="8" t="s">
        <v>47</v>
      </c>
      <c r="F31" s="58">
        <v>10</v>
      </c>
      <c r="G31" s="58">
        <v>15</v>
      </c>
      <c r="H31" s="79">
        <f t="shared" si="0"/>
        <v>4.1841004184100417</v>
      </c>
      <c r="I31" s="80">
        <f t="shared" si="1"/>
        <v>4</v>
      </c>
      <c r="J31" s="80">
        <v>4</v>
      </c>
      <c r="K31" s="80">
        <f t="shared" si="2"/>
        <v>0</v>
      </c>
      <c r="L31" s="58"/>
      <c r="Q31" s="40" t="s">
        <v>154</v>
      </c>
      <c r="R31" s="27" t="s">
        <v>106</v>
      </c>
    </row>
    <row r="32" spans="1:18" x14ac:dyDescent="0.25">
      <c r="A32">
        <v>31</v>
      </c>
      <c r="B32" s="4" t="s">
        <v>24</v>
      </c>
      <c r="C32" s="8" t="s">
        <v>47</v>
      </c>
      <c r="F32" s="58">
        <v>10</v>
      </c>
      <c r="G32" s="58">
        <v>0</v>
      </c>
      <c r="H32" s="79">
        <f t="shared" si="0"/>
        <v>4.1841004184100417</v>
      </c>
      <c r="I32" s="80">
        <f t="shared" si="1"/>
        <v>4</v>
      </c>
      <c r="J32" s="80">
        <v>4</v>
      </c>
      <c r="K32" s="80">
        <f t="shared" si="2"/>
        <v>0</v>
      </c>
      <c r="L32" s="58"/>
      <c r="Q32" s="40" t="s">
        <v>156</v>
      </c>
      <c r="R32" s="27" t="s">
        <v>110</v>
      </c>
    </row>
    <row r="33" spans="1:18" x14ac:dyDescent="0.25">
      <c r="A33">
        <v>32</v>
      </c>
      <c r="B33" s="74" t="s">
        <v>169</v>
      </c>
      <c r="C33" s="83" t="s">
        <v>46</v>
      </c>
      <c r="F33" s="58">
        <v>0</v>
      </c>
      <c r="G33" s="58">
        <v>0</v>
      </c>
      <c r="H33" s="79">
        <f t="shared" si="0"/>
        <v>0</v>
      </c>
      <c r="I33" s="80">
        <f t="shared" si="1"/>
        <v>0</v>
      </c>
      <c r="J33" s="80">
        <v>0</v>
      </c>
      <c r="K33" s="80">
        <f t="shared" si="2"/>
        <v>0</v>
      </c>
      <c r="L33" s="58"/>
      <c r="M33" s="49"/>
      <c r="Q33" s="34" t="s">
        <v>124</v>
      </c>
      <c r="R33" s="12" t="s">
        <v>57</v>
      </c>
    </row>
    <row r="34" spans="1:18" x14ac:dyDescent="0.25">
      <c r="B34" s="73" t="s">
        <v>222</v>
      </c>
      <c r="C34" s="83" t="s">
        <v>44</v>
      </c>
      <c r="F34" s="58">
        <v>15</v>
      </c>
      <c r="G34" s="58">
        <v>10</v>
      </c>
      <c r="H34" s="79">
        <f t="shared" si="0"/>
        <v>6.2761506276150625</v>
      </c>
      <c r="I34" s="80">
        <f t="shared" si="1"/>
        <v>6</v>
      </c>
      <c r="J34" s="80">
        <v>6</v>
      </c>
      <c r="K34" s="80">
        <f t="shared" si="2"/>
        <v>0</v>
      </c>
      <c r="L34" s="58"/>
      <c r="M34" s="49" t="s">
        <v>220</v>
      </c>
      <c r="O34" s="47" t="s">
        <v>221</v>
      </c>
      <c r="Q34" s="63"/>
      <c r="R34" s="64"/>
    </row>
    <row r="35" spans="1:18" x14ac:dyDescent="0.25">
      <c r="B35" s="4"/>
      <c r="C35" s="8"/>
      <c r="F35" s="2">
        <f>SUM(F2:F34)</f>
        <v>478</v>
      </c>
      <c r="G35" s="2">
        <f>SUM(G2:G34)</f>
        <v>384</v>
      </c>
      <c r="H35" s="2">
        <f t="shared" ref="H35:L35" si="3">SUM(H2:H34)</f>
        <v>200.00000000000003</v>
      </c>
      <c r="I35" s="2">
        <f t="shared" si="3"/>
        <v>200</v>
      </c>
      <c r="J35" s="2">
        <f t="shared" si="3"/>
        <v>200</v>
      </c>
      <c r="K35" s="2">
        <f t="shared" si="3"/>
        <v>0</v>
      </c>
      <c r="L35" s="2">
        <f t="shared" si="3"/>
        <v>0</v>
      </c>
      <c r="M35" s="84"/>
    </row>
    <row r="36" spans="1:18" x14ac:dyDescent="0.25">
      <c r="B36" s="4"/>
      <c r="C36" s="8"/>
    </row>
    <row r="37" spans="1:18" x14ac:dyDescent="0.25">
      <c r="B37" s="4"/>
      <c r="C37" s="8"/>
      <c r="D37" s="1" t="s">
        <v>167</v>
      </c>
      <c r="E37" s="2"/>
      <c r="F37" s="55">
        <v>300000</v>
      </c>
      <c r="G37" s="55">
        <v>1000000</v>
      </c>
      <c r="H37" s="55"/>
      <c r="I37" s="55"/>
      <c r="J37" s="55"/>
      <c r="K37" s="55"/>
      <c r="L37" s="55"/>
      <c r="M37" s="50"/>
    </row>
    <row r="38" spans="1:18" x14ac:dyDescent="0.25">
      <c r="B38" s="4"/>
      <c r="C38" s="8"/>
      <c r="D38" s="1" t="s">
        <v>166</v>
      </c>
      <c r="E38" s="2"/>
      <c r="F38" s="55">
        <v>1500</v>
      </c>
      <c r="G38" s="55">
        <v>1500</v>
      </c>
      <c r="H38" s="55"/>
      <c r="I38" s="55"/>
      <c r="J38" s="55"/>
      <c r="K38" s="55"/>
      <c r="L38" s="55"/>
      <c r="M38" s="50"/>
    </row>
    <row r="39" spans="1:18" x14ac:dyDescent="0.25">
      <c r="B39" s="4"/>
      <c r="C39" s="8"/>
      <c r="D39" s="1" t="s">
        <v>168</v>
      </c>
      <c r="E39" s="2"/>
      <c r="F39" s="85">
        <f>+F37/F38</f>
        <v>200</v>
      </c>
      <c r="G39" s="85">
        <f>+G37/G38</f>
        <v>666.66666666666663</v>
      </c>
      <c r="H39" s="56"/>
      <c r="I39" s="56"/>
      <c r="J39" s="56"/>
      <c r="K39" s="56"/>
      <c r="L39" s="56"/>
      <c r="M39" s="51"/>
    </row>
    <row r="40" spans="1:18" x14ac:dyDescent="0.25">
      <c r="B40" s="61"/>
      <c r="C40" s="8"/>
      <c r="D40" s="1"/>
      <c r="E40" s="2"/>
      <c r="F40" s="7"/>
      <c r="G40" s="7"/>
      <c r="H40" s="7"/>
      <c r="I40" s="7"/>
      <c r="J40" s="7"/>
      <c r="K40" s="7"/>
      <c r="L40" s="7"/>
    </row>
    <row r="41" spans="1:18" x14ac:dyDescent="0.25">
      <c r="B41" s="4"/>
      <c r="C41" s="8"/>
      <c r="D41" s="1" t="s">
        <v>178</v>
      </c>
      <c r="E41" s="2"/>
      <c r="F41" s="56">
        <f>+F35-F39</f>
        <v>278</v>
      </c>
      <c r="G41" s="56">
        <f>+G35-G39</f>
        <v>-282.66666666666663</v>
      </c>
      <c r="H41" s="56"/>
      <c r="I41" s="56"/>
      <c r="J41" s="56"/>
      <c r="K41" s="56"/>
      <c r="L41" s="56"/>
    </row>
    <row r="42" spans="1:18" x14ac:dyDescent="0.25">
      <c r="B42" s="4"/>
      <c r="C42" s="8"/>
      <c r="D42" s="1" t="s">
        <v>179</v>
      </c>
      <c r="E42" s="2"/>
      <c r="F42" s="57">
        <f>+F41/F35</f>
        <v>0.58158995815899583</v>
      </c>
      <c r="G42" s="57">
        <v>0</v>
      </c>
      <c r="H42" s="57"/>
      <c r="I42" s="57"/>
      <c r="J42" s="57"/>
      <c r="K42" s="57"/>
      <c r="L42" s="57"/>
    </row>
    <row r="43" spans="1:18" x14ac:dyDescent="0.25">
      <c r="B43" s="4"/>
      <c r="C43" s="8"/>
    </row>
    <row r="44" spans="1:18" x14ac:dyDescent="0.25">
      <c r="B44" s="4"/>
      <c r="C44" s="8"/>
    </row>
    <row r="45" spans="1:18" x14ac:dyDescent="0.25">
      <c r="B45" s="4"/>
      <c r="C45" s="8"/>
    </row>
    <row r="46" spans="1:18" x14ac:dyDescent="0.25">
      <c r="B46" s="4"/>
      <c r="C46" s="8"/>
    </row>
    <row r="47" spans="1:18" x14ac:dyDescent="0.25">
      <c r="B47" s="4"/>
      <c r="C47" s="8"/>
    </row>
    <row r="48" spans="1:18" x14ac:dyDescent="0.25">
      <c r="B48" s="4"/>
      <c r="C48" s="8"/>
      <c r="F48" s="3">
        <f>+F35*F42</f>
        <v>278</v>
      </c>
    </row>
    <row r="49" spans="2:12" x14ac:dyDescent="0.25">
      <c r="B49" s="4"/>
      <c r="C49" s="8"/>
    </row>
    <row r="50" spans="2:12" x14ac:dyDescent="0.25">
      <c r="B50" s="4"/>
      <c r="C50" s="8"/>
      <c r="F50"/>
      <c r="G50"/>
      <c r="H50"/>
      <c r="I50"/>
      <c r="J50"/>
      <c r="K50"/>
      <c r="L50"/>
    </row>
    <row r="51" spans="2:12" x14ac:dyDescent="0.25">
      <c r="B51" s="4"/>
      <c r="C51" s="8"/>
      <c r="F51"/>
      <c r="G51"/>
      <c r="H51"/>
      <c r="I51"/>
      <c r="J51"/>
      <c r="K51"/>
      <c r="L51"/>
    </row>
    <row r="52" spans="2:12" x14ac:dyDescent="0.25">
      <c r="B52" s="4"/>
      <c r="C52" s="8"/>
      <c r="F52"/>
      <c r="G52"/>
      <c r="H52"/>
      <c r="I52"/>
      <c r="J52"/>
      <c r="K52"/>
      <c r="L52"/>
    </row>
    <row r="53" spans="2:12" x14ac:dyDescent="0.25">
      <c r="B53" s="4"/>
      <c r="C53" s="8"/>
      <c r="F53"/>
      <c r="G53"/>
      <c r="H53"/>
      <c r="I53"/>
      <c r="J53"/>
      <c r="K53"/>
      <c r="L53"/>
    </row>
    <row r="54" spans="2:12" x14ac:dyDescent="0.25">
      <c r="B54" s="4"/>
      <c r="C54" s="8"/>
      <c r="F54"/>
      <c r="G54"/>
      <c r="H54"/>
      <c r="I54"/>
      <c r="J54"/>
      <c r="K54"/>
      <c r="L54"/>
    </row>
    <row r="55" spans="2:12" x14ac:dyDescent="0.25">
      <c r="B55" s="4"/>
      <c r="C55" s="8"/>
      <c r="F55"/>
      <c r="G55"/>
      <c r="H55"/>
      <c r="I55"/>
      <c r="J55"/>
      <c r="K55"/>
      <c r="L55"/>
    </row>
    <row r="56" spans="2:12" x14ac:dyDescent="0.25">
      <c r="B56" s="4"/>
      <c r="C56" s="8"/>
      <c r="F56"/>
      <c r="G56"/>
      <c r="H56"/>
      <c r="I56"/>
      <c r="J56"/>
      <c r="K56"/>
      <c r="L56"/>
    </row>
    <row r="57" spans="2:12" x14ac:dyDescent="0.25">
      <c r="B57" s="4"/>
      <c r="C57" s="8"/>
      <c r="F57"/>
      <c r="G57"/>
      <c r="H57"/>
      <c r="I57"/>
      <c r="J57"/>
      <c r="K57"/>
      <c r="L57"/>
    </row>
    <row r="58" spans="2:12" x14ac:dyDescent="0.25">
      <c r="B58" s="4"/>
      <c r="C58" s="8"/>
      <c r="F58"/>
      <c r="G58"/>
      <c r="H58"/>
      <c r="I58"/>
      <c r="J58"/>
      <c r="K58"/>
      <c r="L58"/>
    </row>
    <row r="59" spans="2:12" x14ac:dyDescent="0.25">
      <c r="B59" s="4"/>
      <c r="C59" s="8"/>
      <c r="F59"/>
      <c r="G59"/>
      <c r="H59"/>
      <c r="I59"/>
      <c r="J59"/>
      <c r="K59"/>
      <c r="L59"/>
    </row>
    <row r="60" spans="2:12" x14ac:dyDescent="0.25">
      <c r="B60" s="4"/>
      <c r="C60" s="8"/>
      <c r="F60"/>
      <c r="G60"/>
      <c r="H60"/>
      <c r="I60"/>
      <c r="J60"/>
      <c r="K60"/>
      <c r="L60"/>
    </row>
    <row r="61" spans="2:12" x14ac:dyDescent="0.25">
      <c r="B61" s="4"/>
      <c r="C61" s="8"/>
      <c r="F61"/>
      <c r="G61"/>
      <c r="H61"/>
      <c r="I61"/>
      <c r="J61"/>
      <c r="K61"/>
      <c r="L61"/>
    </row>
    <row r="62" spans="2:12" x14ac:dyDescent="0.25">
      <c r="B62" s="4"/>
      <c r="C62" s="8"/>
      <c r="F62"/>
      <c r="G62"/>
      <c r="H62"/>
      <c r="I62"/>
      <c r="J62"/>
      <c r="K62"/>
      <c r="L62"/>
    </row>
    <row r="63" spans="2:12" x14ac:dyDescent="0.25">
      <c r="B63" s="4"/>
      <c r="C63" s="8"/>
      <c r="F63"/>
      <c r="G63"/>
      <c r="H63"/>
      <c r="I63"/>
      <c r="J63"/>
      <c r="K63"/>
      <c r="L63"/>
    </row>
    <row r="64" spans="2:12" x14ac:dyDescent="0.25">
      <c r="B64" s="4"/>
      <c r="C64" s="8"/>
      <c r="F64"/>
      <c r="G64"/>
      <c r="H64"/>
      <c r="I64"/>
      <c r="J64"/>
      <c r="K64"/>
      <c r="L64"/>
    </row>
    <row r="65" spans="2:12" x14ac:dyDescent="0.25">
      <c r="B65" s="4"/>
      <c r="C65" s="8"/>
      <c r="F65"/>
      <c r="G65"/>
      <c r="H65"/>
      <c r="I65"/>
      <c r="J65"/>
      <c r="K65"/>
      <c r="L65"/>
    </row>
    <row r="66" spans="2:12" x14ac:dyDescent="0.25">
      <c r="B66" s="4"/>
      <c r="C66" s="8"/>
      <c r="F66"/>
      <c r="G66"/>
      <c r="H66"/>
      <c r="I66"/>
      <c r="J66"/>
      <c r="K66"/>
      <c r="L66"/>
    </row>
    <row r="67" spans="2:12" x14ac:dyDescent="0.25">
      <c r="B67" s="4"/>
      <c r="C67" s="8"/>
      <c r="F67"/>
      <c r="G67"/>
      <c r="H67"/>
      <c r="I67"/>
      <c r="J67"/>
      <c r="K67"/>
      <c r="L67"/>
    </row>
    <row r="68" spans="2:12" x14ac:dyDescent="0.25">
      <c r="B68" s="4"/>
      <c r="C68" s="8"/>
      <c r="F68"/>
      <c r="G68"/>
      <c r="H68"/>
      <c r="I68"/>
      <c r="J68"/>
      <c r="K68"/>
      <c r="L68"/>
    </row>
    <row r="69" spans="2:12" x14ac:dyDescent="0.25">
      <c r="B69" s="4"/>
      <c r="C69" s="8"/>
      <c r="F69"/>
      <c r="G69"/>
      <c r="H69"/>
      <c r="I69"/>
      <c r="J69"/>
      <c r="K69"/>
      <c r="L69"/>
    </row>
    <row r="70" spans="2:12" x14ac:dyDescent="0.25">
      <c r="B70" s="4"/>
      <c r="C70" s="8"/>
      <c r="F70"/>
      <c r="G70"/>
      <c r="H70"/>
      <c r="I70"/>
      <c r="J70"/>
      <c r="K70"/>
      <c r="L70"/>
    </row>
    <row r="71" spans="2:12" x14ac:dyDescent="0.25">
      <c r="B71" s="4"/>
      <c r="C71" s="8"/>
      <c r="F71"/>
      <c r="G71"/>
      <c r="H71"/>
      <c r="I71"/>
      <c r="J71"/>
      <c r="K71"/>
      <c r="L71"/>
    </row>
    <row r="72" spans="2:12" x14ac:dyDescent="0.25">
      <c r="B72" s="4"/>
      <c r="C72" s="8"/>
      <c r="F72"/>
      <c r="G72"/>
      <c r="H72"/>
      <c r="I72"/>
      <c r="J72"/>
      <c r="K72"/>
      <c r="L72"/>
    </row>
    <row r="73" spans="2:12" x14ac:dyDescent="0.25">
      <c r="B73" s="4"/>
      <c r="C73" s="8"/>
      <c r="F73"/>
      <c r="G73"/>
      <c r="H73"/>
      <c r="I73"/>
      <c r="J73"/>
      <c r="K73"/>
      <c r="L73"/>
    </row>
    <row r="74" spans="2:12" x14ac:dyDescent="0.25">
      <c r="B74" s="4"/>
      <c r="C74" s="8"/>
      <c r="F74"/>
      <c r="G74"/>
      <c r="H74"/>
      <c r="I74"/>
      <c r="J74"/>
      <c r="K74"/>
      <c r="L74"/>
    </row>
    <row r="75" spans="2:12" x14ac:dyDescent="0.25">
      <c r="B75" s="4"/>
      <c r="C75" s="8"/>
      <c r="F75"/>
      <c r="G75"/>
      <c r="H75"/>
      <c r="I75"/>
      <c r="J75"/>
      <c r="K75"/>
      <c r="L75"/>
    </row>
    <row r="76" spans="2:12" x14ac:dyDescent="0.25">
      <c r="B76" s="4"/>
      <c r="C76" s="8"/>
      <c r="F76"/>
      <c r="G76"/>
      <c r="H76"/>
      <c r="I76"/>
      <c r="J76"/>
      <c r="K76"/>
      <c r="L76"/>
    </row>
    <row r="77" spans="2:12" x14ac:dyDescent="0.25">
      <c r="B77" s="4"/>
      <c r="C77" s="8"/>
      <c r="F77"/>
      <c r="G77"/>
      <c r="H77"/>
      <c r="I77"/>
      <c r="J77"/>
      <c r="K77"/>
      <c r="L77"/>
    </row>
    <row r="78" spans="2:12" x14ac:dyDescent="0.25">
      <c r="B78" s="4"/>
      <c r="C78" s="8"/>
      <c r="F78"/>
      <c r="G78"/>
      <c r="H78"/>
      <c r="I78"/>
      <c r="J78"/>
      <c r="K78"/>
      <c r="L78"/>
    </row>
    <row r="79" spans="2:12" x14ac:dyDescent="0.25">
      <c r="B79" s="4"/>
      <c r="C79" s="8"/>
      <c r="F79"/>
      <c r="G79"/>
      <c r="H79"/>
      <c r="I79"/>
      <c r="J79"/>
      <c r="K79"/>
      <c r="L79"/>
    </row>
    <row r="80" spans="2:12" x14ac:dyDescent="0.25">
      <c r="B80" s="4"/>
      <c r="C80" s="8"/>
      <c r="F80"/>
      <c r="G80"/>
      <c r="H80"/>
      <c r="I80"/>
      <c r="J80"/>
      <c r="K80"/>
      <c r="L80"/>
    </row>
    <row r="81" spans="2:12" x14ac:dyDescent="0.25">
      <c r="B81" s="4"/>
      <c r="C81" s="8"/>
      <c r="F81"/>
      <c r="G81"/>
      <c r="H81"/>
      <c r="I81"/>
      <c r="J81"/>
      <c r="K81"/>
      <c r="L81"/>
    </row>
    <row r="82" spans="2:12" x14ac:dyDescent="0.25">
      <c r="B82" s="4"/>
      <c r="C82" s="8"/>
      <c r="F82"/>
      <c r="G82"/>
      <c r="H82"/>
      <c r="I82"/>
      <c r="J82"/>
      <c r="K82"/>
      <c r="L82"/>
    </row>
    <row r="83" spans="2:12" x14ac:dyDescent="0.25">
      <c r="B83" s="4"/>
      <c r="C83" s="8"/>
      <c r="F83"/>
      <c r="G83"/>
      <c r="H83"/>
      <c r="I83"/>
      <c r="J83"/>
      <c r="K83"/>
      <c r="L83"/>
    </row>
    <row r="84" spans="2:12" x14ac:dyDescent="0.25">
      <c r="B84" s="4"/>
      <c r="C84" s="8"/>
      <c r="F84"/>
      <c r="G84"/>
      <c r="H84"/>
      <c r="I84"/>
      <c r="J84"/>
      <c r="K84"/>
      <c r="L84"/>
    </row>
    <row r="85" spans="2:12" x14ac:dyDescent="0.25">
      <c r="B85" s="4"/>
      <c r="C85" s="8"/>
      <c r="F85"/>
      <c r="G85"/>
      <c r="H85"/>
      <c r="I85"/>
      <c r="J85"/>
      <c r="K85"/>
      <c r="L85"/>
    </row>
    <row r="86" spans="2:12" x14ac:dyDescent="0.25">
      <c r="B86" s="4"/>
      <c r="C86" s="8"/>
      <c r="F86"/>
      <c r="G86"/>
      <c r="H86"/>
      <c r="I86"/>
      <c r="J86"/>
      <c r="K86"/>
      <c r="L86"/>
    </row>
    <row r="87" spans="2:12" x14ac:dyDescent="0.25">
      <c r="B87" s="4"/>
      <c r="C87" s="8"/>
      <c r="F87"/>
      <c r="G87"/>
      <c r="H87"/>
      <c r="I87"/>
      <c r="J87"/>
      <c r="K87"/>
      <c r="L87"/>
    </row>
    <row r="88" spans="2:12" x14ac:dyDescent="0.25">
      <c r="B88" s="4"/>
      <c r="C88" s="8"/>
      <c r="F88"/>
      <c r="G88"/>
      <c r="H88"/>
      <c r="I88"/>
      <c r="J88"/>
      <c r="K88"/>
      <c r="L88"/>
    </row>
    <row r="89" spans="2:12" x14ac:dyDescent="0.25">
      <c r="B89" s="4"/>
      <c r="C89" s="8"/>
      <c r="F89"/>
      <c r="G89"/>
      <c r="H89"/>
      <c r="I89"/>
      <c r="J89"/>
      <c r="K89"/>
      <c r="L89"/>
    </row>
    <row r="90" spans="2:12" x14ac:dyDescent="0.25">
      <c r="B90" s="4"/>
      <c r="C90" s="8"/>
      <c r="F90"/>
      <c r="G90"/>
      <c r="H90"/>
      <c r="I90"/>
      <c r="J90"/>
      <c r="K90"/>
      <c r="L90"/>
    </row>
    <row r="91" spans="2:12" x14ac:dyDescent="0.25">
      <c r="B91" s="4"/>
      <c r="C91" s="8"/>
      <c r="F91"/>
      <c r="G91"/>
      <c r="H91"/>
      <c r="I91"/>
      <c r="J91"/>
      <c r="K91"/>
      <c r="L91"/>
    </row>
    <row r="92" spans="2:12" x14ac:dyDescent="0.25">
      <c r="B92" s="4"/>
      <c r="C92" s="8"/>
      <c r="F92"/>
      <c r="G92"/>
      <c r="H92"/>
      <c r="I92"/>
      <c r="J92"/>
      <c r="K92"/>
      <c r="L92"/>
    </row>
    <row r="93" spans="2:12" x14ac:dyDescent="0.25">
      <c r="B93" s="4"/>
      <c r="C93" s="8"/>
      <c r="F93"/>
      <c r="G93"/>
      <c r="H93"/>
      <c r="I93"/>
      <c r="J93"/>
      <c r="K93"/>
      <c r="L93"/>
    </row>
    <row r="94" spans="2:12" x14ac:dyDescent="0.25">
      <c r="B94" s="4"/>
      <c r="C94" s="8"/>
      <c r="F94"/>
      <c r="G94"/>
      <c r="H94"/>
      <c r="I94"/>
      <c r="J94"/>
      <c r="K94"/>
      <c r="L94"/>
    </row>
    <row r="95" spans="2:12" x14ac:dyDescent="0.25">
      <c r="B95" s="4"/>
      <c r="C95" s="8"/>
      <c r="F95"/>
      <c r="G95"/>
      <c r="H95"/>
      <c r="I95"/>
      <c r="J95"/>
      <c r="K95"/>
      <c r="L95"/>
    </row>
    <row r="96" spans="2:12" x14ac:dyDescent="0.25">
      <c r="B96" s="4"/>
      <c r="C96" s="8"/>
      <c r="F96"/>
      <c r="G96"/>
      <c r="H96"/>
      <c r="I96"/>
      <c r="J96"/>
      <c r="K96"/>
      <c r="L96"/>
    </row>
    <row r="97" spans="2:12" x14ac:dyDescent="0.25">
      <c r="B97" s="4"/>
      <c r="C97" s="8"/>
      <c r="F97"/>
      <c r="G97"/>
      <c r="H97"/>
      <c r="I97"/>
      <c r="J97"/>
      <c r="K97"/>
      <c r="L97"/>
    </row>
    <row r="98" spans="2:12" x14ac:dyDescent="0.25">
      <c r="B98" s="4"/>
      <c r="C98" s="8"/>
      <c r="F98"/>
      <c r="G98"/>
      <c r="H98"/>
      <c r="I98"/>
      <c r="J98"/>
      <c r="K98"/>
      <c r="L98"/>
    </row>
    <row r="99" spans="2:12" x14ac:dyDescent="0.25">
      <c r="B99" s="4"/>
      <c r="C99" s="8"/>
      <c r="F99"/>
      <c r="G99"/>
      <c r="H99"/>
      <c r="I99"/>
      <c r="J99"/>
      <c r="K99"/>
      <c r="L99"/>
    </row>
    <row r="100" spans="2:12" x14ac:dyDescent="0.25">
      <c r="B100" s="4"/>
      <c r="C100" s="8"/>
      <c r="F100"/>
      <c r="G100"/>
      <c r="H100"/>
      <c r="I100"/>
      <c r="J100"/>
      <c r="K100"/>
      <c r="L100"/>
    </row>
    <row r="101" spans="2:12" x14ac:dyDescent="0.25">
      <c r="B101" s="4"/>
      <c r="C101" s="8"/>
      <c r="F101"/>
      <c r="G101"/>
      <c r="H101"/>
      <c r="I101"/>
      <c r="J101"/>
      <c r="K101"/>
      <c r="L101"/>
    </row>
    <row r="102" spans="2:12" x14ac:dyDescent="0.25">
      <c r="B102" s="4"/>
      <c r="C102" s="8"/>
      <c r="F102"/>
      <c r="G102"/>
      <c r="H102"/>
      <c r="I102"/>
      <c r="J102"/>
      <c r="K102"/>
      <c r="L102"/>
    </row>
    <row r="103" spans="2:12" x14ac:dyDescent="0.25">
      <c r="B103" s="4"/>
      <c r="C103" s="8"/>
      <c r="F103"/>
      <c r="G103"/>
      <c r="H103"/>
      <c r="I103"/>
      <c r="J103"/>
      <c r="K103"/>
      <c r="L103"/>
    </row>
    <row r="104" spans="2:12" x14ac:dyDescent="0.25">
      <c r="B104" s="4"/>
      <c r="C104" s="8"/>
      <c r="F104"/>
      <c r="G104"/>
      <c r="H104"/>
      <c r="I104"/>
      <c r="J104"/>
      <c r="K104"/>
      <c r="L104"/>
    </row>
    <row r="105" spans="2:12" x14ac:dyDescent="0.25">
      <c r="B105" s="4"/>
      <c r="C105" s="8"/>
      <c r="F105"/>
      <c r="G105"/>
      <c r="H105"/>
      <c r="I105"/>
      <c r="J105"/>
      <c r="K105"/>
      <c r="L105"/>
    </row>
    <row r="106" spans="2:12" x14ac:dyDescent="0.25">
      <c r="B106" s="4"/>
      <c r="C106" s="8"/>
      <c r="F106"/>
      <c r="G106"/>
      <c r="H106"/>
      <c r="I106"/>
      <c r="J106"/>
      <c r="K106"/>
      <c r="L106"/>
    </row>
    <row r="107" spans="2:12" x14ac:dyDescent="0.25">
      <c r="B107" s="4"/>
      <c r="C107" s="8"/>
      <c r="F107"/>
      <c r="G107"/>
      <c r="H107"/>
      <c r="I107"/>
      <c r="J107"/>
      <c r="K107"/>
      <c r="L107"/>
    </row>
    <row r="108" spans="2:12" x14ac:dyDescent="0.25">
      <c r="B108" s="4"/>
      <c r="C108" s="8"/>
      <c r="F108"/>
      <c r="G108"/>
      <c r="H108"/>
      <c r="I108"/>
      <c r="J108"/>
      <c r="K108"/>
      <c r="L108"/>
    </row>
    <row r="109" spans="2:12" x14ac:dyDescent="0.25">
      <c r="B109" s="4"/>
      <c r="C109" s="8"/>
      <c r="F109"/>
      <c r="G109"/>
      <c r="H109"/>
      <c r="I109"/>
      <c r="J109"/>
      <c r="K109"/>
      <c r="L109"/>
    </row>
    <row r="110" spans="2:12" x14ac:dyDescent="0.25">
      <c r="B110" s="4"/>
      <c r="C110" s="8"/>
      <c r="F110"/>
      <c r="G110"/>
      <c r="H110"/>
      <c r="I110"/>
      <c r="J110"/>
      <c r="K110"/>
      <c r="L110"/>
    </row>
    <row r="111" spans="2:12" x14ac:dyDescent="0.25">
      <c r="B111" s="4"/>
      <c r="C111" s="8"/>
      <c r="F111"/>
      <c r="G111"/>
      <c r="H111"/>
      <c r="I111"/>
      <c r="J111"/>
      <c r="K111"/>
      <c r="L111"/>
    </row>
    <row r="112" spans="2:12" x14ac:dyDescent="0.25">
      <c r="B112" s="4"/>
      <c r="C112" s="8"/>
      <c r="F112"/>
      <c r="G112"/>
      <c r="H112"/>
      <c r="I112"/>
      <c r="J112"/>
      <c r="K112"/>
      <c r="L112"/>
    </row>
    <row r="113" spans="2:12" x14ac:dyDescent="0.25">
      <c r="B113" s="4"/>
      <c r="C113" s="8"/>
      <c r="F113"/>
      <c r="G113"/>
      <c r="H113"/>
      <c r="I113"/>
      <c r="J113"/>
      <c r="K113"/>
      <c r="L113"/>
    </row>
    <row r="114" spans="2:12" x14ac:dyDescent="0.25">
      <c r="B114" s="4"/>
      <c r="C114" s="8"/>
      <c r="F114"/>
      <c r="G114"/>
      <c r="H114"/>
      <c r="I114"/>
      <c r="J114"/>
      <c r="K114"/>
      <c r="L114"/>
    </row>
    <row r="115" spans="2:12" x14ac:dyDescent="0.25">
      <c r="B115" s="4"/>
      <c r="C115" s="8"/>
      <c r="F115"/>
      <c r="G115"/>
      <c r="H115"/>
      <c r="I115"/>
      <c r="J115"/>
      <c r="K115"/>
      <c r="L115"/>
    </row>
    <row r="116" spans="2:12" x14ac:dyDescent="0.25">
      <c r="B116" s="4"/>
      <c r="C116" s="8"/>
      <c r="F116"/>
      <c r="G116"/>
      <c r="H116"/>
      <c r="I116"/>
      <c r="J116"/>
      <c r="K116"/>
      <c r="L116"/>
    </row>
    <row r="117" spans="2:12" x14ac:dyDescent="0.25">
      <c r="B117" s="4"/>
      <c r="C117" s="8"/>
      <c r="F117"/>
      <c r="G117"/>
      <c r="H117"/>
      <c r="I117"/>
      <c r="J117"/>
      <c r="K117"/>
      <c r="L117"/>
    </row>
    <row r="118" spans="2:12" x14ac:dyDescent="0.25">
      <c r="B118" s="4"/>
      <c r="C118" s="8"/>
      <c r="F118"/>
      <c r="G118"/>
      <c r="H118"/>
      <c r="I118"/>
      <c r="J118"/>
      <c r="K118"/>
      <c r="L118"/>
    </row>
    <row r="119" spans="2:12" x14ac:dyDescent="0.25">
      <c r="B119" s="4"/>
      <c r="C119" s="8"/>
      <c r="F119"/>
      <c r="G119"/>
      <c r="H119"/>
      <c r="I119"/>
      <c r="J119"/>
      <c r="K119"/>
      <c r="L119"/>
    </row>
    <row r="120" spans="2:12" x14ac:dyDescent="0.25">
      <c r="B120" s="4"/>
      <c r="C120" s="8"/>
      <c r="F120"/>
      <c r="G120"/>
      <c r="H120"/>
      <c r="I120"/>
      <c r="J120"/>
      <c r="K120"/>
      <c r="L120"/>
    </row>
    <row r="121" spans="2:12" x14ac:dyDescent="0.25">
      <c r="B121" s="4"/>
      <c r="C121" s="8"/>
      <c r="F121"/>
      <c r="G121"/>
      <c r="H121"/>
      <c r="I121"/>
      <c r="J121"/>
      <c r="K121"/>
      <c r="L121"/>
    </row>
    <row r="122" spans="2:12" x14ac:dyDescent="0.25">
      <c r="B122" s="4"/>
      <c r="C122" s="8"/>
      <c r="F122"/>
      <c r="G122"/>
      <c r="H122"/>
      <c r="I122"/>
      <c r="J122"/>
      <c r="K122"/>
      <c r="L122"/>
    </row>
    <row r="123" spans="2:12" x14ac:dyDescent="0.25">
      <c r="B123" s="4"/>
      <c r="C123" s="8"/>
      <c r="F123"/>
      <c r="G123"/>
      <c r="H123"/>
      <c r="I123"/>
      <c r="J123"/>
      <c r="K123"/>
      <c r="L123"/>
    </row>
    <row r="124" spans="2:12" x14ac:dyDescent="0.25">
      <c r="B124" s="4"/>
      <c r="C124" s="8"/>
      <c r="F124"/>
      <c r="G124"/>
      <c r="H124"/>
      <c r="I124"/>
      <c r="J124"/>
      <c r="K124"/>
      <c r="L124"/>
    </row>
    <row r="125" spans="2:12" x14ac:dyDescent="0.25">
      <c r="B125" s="4"/>
      <c r="C125" s="8"/>
      <c r="F125"/>
      <c r="G125"/>
      <c r="H125"/>
      <c r="I125"/>
      <c r="J125"/>
      <c r="K125"/>
      <c r="L125"/>
    </row>
    <row r="126" spans="2:12" x14ac:dyDescent="0.25">
      <c r="B126" s="4"/>
      <c r="C126" s="8"/>
      <c r="F126"/>
      <c r="G126"/>
      <c r="H126"/>
      <c r="I126"/>
      <c r="J126"/>
      <c r="K126"/>
      <c r="L126"/>
    </row>
    <row r="127" spans="2:12" x14ac:dyDescent="0.25">
      <c r="B127" s="4"/>
      <c r="C127" s="8"/>
      <c r="F127"/>
      <c r="G127"/>
      <c r="H127"/>
      <c r="I127"/>
      <c r="J127"/>
      <c r="K127"/>
      <c r="L127"/>
    </row>
    <row r="128" spans="2:12" x14ac:dyDescent="0.25">
      <c r="B128" s="4"/>
      <c r="C128" s="8"/>
      <c r="F128"/>
      <c r="G128"/>
      <c r="H128"/>
      <c r="I128"/>
      <c r="J128"/>
      <c r="K128"/>
      <c r="L128"/>
    </row>
    <row r="129" spans="2:12" x14ac:dyDescent="0.25">
      <c r="B129" s="4"/>
      <c r="C129" s="8"/>
      <c r="F129"/>
      <c r="G129"/>
      <c r="H129"/>
      <c r="I129"/>
      <c r="J129"/>
      <c r="K129"/>
      <c r="L129"/>
    </row>
    <row r="130" spans="2:12" x14ac:dyDescent="0.25">
      <c r="B130" s="4"/>
      <c r="C130" s="8"/>
      <c r="F130"/>
      <c r="G130"/>
      <c r="H130"/>
      <c r="I130"/>
      <c r="J130"/>
      <c r="K130"/>
      <c r="L130"/>
    </row>
    <row r="131" spans="2:12" x14ac:dyDescent="0.25">
      <c r="B131" s="4"/>
      <c r="C131" s="8"/>
      <c r="F131"/>
      <c r="G131"/>
      <c r="H131"/>
      <c r="I131"/>
      <c r="J131"/>
      <c r="K131"/>
      <c r="L131"/>
    </row>
    <row r="132" spans="2:12" x14ac:dyDescent="0.25">
      <c r="B132" s="4"/>
      <c r="C132" s="8"/>
      <c r="F132"/>
      <c r="G132"/>
      <c r="H132"/>
      <c r="I132"/>
      <c r="J132"/>
      <c r="K132"/>
      <c r="L132"/>
    </row>
    <row r="133" spans="2:12" x14ac:dyDescent="0.25">
      <c r="B133" s="4"/>
      <c r="C133" s="8"/>
      <c r="F133"/>
      <c r="G133"/>
      <c r="H133"/>
      <c r="I133"/>
      <c r="J133"/>
      <c r="K133"/>
      <c r="L133"/>
    </row>
    <row r="134" spans="2:12" x14ac:dyDescent="0.25">
      <c r="B134" s="4"/>
      <c r="C134" s="8"/>
      <c r="F134"/>
      <c r="G134"/>
      <c r="H134"/>
      <c r="I134"/>
      <c r="J134"/>
      <c r="K134"/>
      <c r="L134"/>
    </row>
    <row r="135" spans="2:12" x14ac:dyDescent="0.25">
      <c r="B135" s="4"/>
      <c r="C135" s="8"/>
      <c r="F135"/>
      <c r="G135"/>
      <c r="H135"/>
      <c r="I135"/>
      <c r="J135"/>
      <c r="K135"/>
      <c r="L135"/>
    </row>
    <row r="136" spans="2:12" x14ac:dyDescent="0.25">
      <c r="B136" s="4"/>
      <c r="C136" s="8"/>
      <c r="F136"/>
      <c r="G136"/>
      <c r="H136"/>
      <c r="I136"/>
      <c r="J136"/>
      <c r="K136"/>
      <c r="L136"/>
    </row>
    <row r="137" spans="2:12" x14ac:dyDescent="0.25">
      <c r="B137" s="4"/>
      <c r="C137" s="8"/>
      <c r="F137"/>
      <c r="G137"/>
      <c r="H137"/>
      <c r="I137"/>
      <c r="J137"/>
      <c r="K137"/>
      <c r="L137"/>
    </row>
    <row r="138" spans="2:12" x14ac:dyDescent="0.25">
      <c r="B138" s="4"/>
      <c r="C138" s="8"/>
      <c r="F138"/>
      <c r="G138"/>
      <c r="H138"/>
      <c r="I138"/>
      <c r="J138"/>
      <c r="K138"/>
      <c r="L138"/>
    </row>
    <row r="139" spans="2:12" x14ac:dyDescent="0.25">
      <c r="B139" s="4"/>
      <c r="C139" s="8"/>
      <c r="F139"/>
      <c r="G139"/>
      <c r="H139"/>
      <c r="I139"/>
      <c r="J139"/>
      <c r="K139"/>
      <c r="L139"/>
    </row>
    <row r="140" spans="2:12" x14ac:dyDescent="0.25">
      <c r="B140" s="4"/>
      <c r="C140" s="8"/>
      <c r="F140"/>
      <c r="G140"/>
      <c r="H140"/>
      <c r="I140"/>
      <c r="J140"/>
      <c r="K140"/>
      <c r="L140"/>
    </row>
    <row r="141" spans="2:12" x14ac:dyDescent="0.25">
      <c r="B141" s="4"/>
      <c r="C141" s="8"/>
      <c r="F141"/>
      <c r="G141"/>
      <c r="H141"/>
      <c r="I141"/>
      <c r="J141"/>
      <c r="K141"/>
      <c r="L141"/>
    </row>
    <row r="142" spans="2:12" x14ac:dyDescent="0.25">
      <c r="B142" s="4"/>
      <c r="C142" s="8"/>
      <c r="F142"/>
      <c r="G142"/>
      <c r="H142"/>
      <c r="I142"/>
      <c r="J142"/>
      <c r="K142"/>
      <c r="L142"/>
    </row>
    <row r="143" spans="2:12" x14ac:dyDescent="0.25">
      <c r="B143" s="4"/>
      <c r="C143" s="8"/>
      <c r="F143"/>
      <c r="G143"/>
      <c r="H143"/>
      <c r="I143"/>
      <c r="J143"/>
      <c r="K143"/>
      <c r="L143"/>
    </row>
    <row r="144" spans="2:12" x14ac:dyDescent="0.25">
      <c r="B144" s="4"/>
      <c r="C144" s="8"/>
      <c r="F144"/>
      <c r="G144"/>
      <c r="H144"/>
      <c r="I144"/>
      <c r="J144"/>
      <c r="K144"/>
      <c r="L144"/>
    </row>
    <row r="145" spans="2:12" x14ac:dyDescent="0.25">
      <c r="B145" s="4"/>
      <c r="C145" s="8"/>
      <c r="F145"/>
      <c r="G145"/>
      <c r="H145"/>
      <c r="I145"/>
      <c r="J145"/>
      <c r="K145"/>
      <c r="L145"/>
    </row>
    <row r="146" spans="2:12" x14ac:dyDescent="0.25">
      <c r="B146" s="4"/>
      <c r="C146" s="8"/>
      <c r="F146"/>
      <c r="G146"/>
      <c r="H146"/>
      <c r="I146"/>
      <c r="J146"/>
      <c r="K146"/>
      <c r="L146"/>
    </row>
    <row r="147" spans="2:12" x14ac:dyDescent="0.25">
      <c r="B147" s="4"/>
      <c r="C147" s="8"/>
      <c r="F147"/>
      <c r="G147"/>
      <c r="H147"/>
      <c r="I147"/>
      <c r="J147"/>
      <c r="K147"/>
      <c r="L147"/>
    </row>
    <row r="148" spans="2:12" x14ac:dyDescent="0.25">
      <c r="B148" s="4"/>
      <c r="C148" s="8"/>
      <c r="F148"/>
      <c r="G148"/>
      <c r="H148"/>
      <c r="I148"/>
      <c r="J148"/>
      <c r="K148"/>
      <c r="L148"/>
    </row>
    <row r="149" spans="2:12" x14ac:dyDescent="0.25">
      <c r="B149" s="4"/>
      <c r="C149" s="8"/>
      <c r="F149"/>
      <c r="G149"/>
      <c r="H149"/>
      <c r="I149"/>
      <c r="J149"/>
      <c r="K149"/>
      <c r="L149"/>
    </row>
    <row r="150" spans="2:12" x14ac:dyDescent="0.25">
      <c r="B150" s="4"/>
      <c r="C150" s="8"/>
      <c r="F150"/>
      <c r="G150"/>
      <c r="H150"/>
      <c r="I150"/>
      <c r="J150"/>
      <c r="K150"/>
      <c r="L150"/>
    </row>
    <row r="151" spans="2:12" x14ac:dyDescent="0.25">
      <c r="B151" s="4"/>
      <c r="C151" s="8"/>
      <c r="F151"/>
      <c r="G151"/>
      <c r="H151"/>
      <c r="I151"/>
      <c r="J151"/>
      <c r="K151"/>
      <c r="L151"/>
    </row>
    <row r="152" spans="2:12" x14ac:dyDescent="0.25">
      <c r="B152" s="4"/>
      <c r="C152" s="8"/>
      <c r="F152"/>
      <c r="G152"/>
      <c r="H152"/>
      <c r="I152"/>
      <c r="J152"/>
      <c r="K152"/>
      <c r="L152"/>
    </row>
    <row r="153" spans="2:12" x14ac:dyDescent="0.25">
      <c r="B153" s="4"/>
      <c r="C153" s="8"/>
      <c r="F153"/>
      <c r="G153"/>
      <c r="H153"/>
      <c r="I153"/>
      <c r="J153"/>
      <c r="K153"/>
      <c r="L153"/>
    </row>
    <row r="154" spans="2:12" x14ac:dyDescent="0.25">
      <c r="B154" s="4"/>
      <c r="C154" s="8"/>
      <c r="F154"/>
      <c r="G154"/>
      <c r="H154"/>
      <c r="I154"/>
      <c r="J154"/>
      <c r="K154"/>
      <c r="L154"/>
    </row>
    <row r="155" spans="2:12" x14ac:dyDescent="0.25">
      <c r="B155" s="4"/>
      <c r="C155" s="8"/>
      <c r="F155"/>
      <c r="G155"/>
      <c r="H155"/>
      <c r="I155"/>
      <c r="J155"/>
      <c r="K155"/>
      <c r="L155"/>
    </row>
    <row r="156" spans="2:12" x14ac:dyDescent="0.25">
      <c r="B156" s="4"/>
      <c r="C156" s="8"/>
      <c r="F156"/>
      <c r="G156"/>
      <c r="H156"/>
      <c r="I156"/>
      <c r="J156"/>
      <c r="K156"/>
      <c r="L156"/>
    </row>
    <row r="157" spans="2:12" x14ac:dyDescent="0.25">
      <c r="B157" s="4"/>
      <c r="C157" s="8"/>
      <c r="F157"/>
      <c r="G157"/>
      <c r="H157"/>
      <c r="I157"/>
      <c r="J157"/>
      <c r="K157"/>
      <c r="L157"/>
    </row>
    <row r="158" spans="2:12" x14ac:dyDescent="0.25">
      <c r="B158" s="4"/>
      <c r="C158" s="8"/>
      <c r="F158"/>
      <c r="G158"/>
      <c r="H158"/>
      <c r="I158"/>
      <c r="J158"/>
      <c r="K158"/>
      <c r="L158"/>
    </row>
    <row r="159" spans="2:12" x14ac:dyDescent="0.25">
      <c r="B159" s="4"/>
      <c r="C159" s="8"/>
      <c r="F159"/>
      <c r="G159"/>
      <c r="H159"/>
      <c r="I159"/>
      <c r="J159"/>
      <c r="K159"/>
      <c r="L159"/>
    </row>
    <row r="160" spans="2:12" x14ac:dyDescent="0.25">
      <c r="B160" s="4"/>
      <c r="C160" s="8"/>
      <c r="F160"/>
      <c r="G160"/>
      <c r="H160"/>
      <c r="I160"/>
      <c r="J160"/>
      <c r="K160"/>
      <c r="L160"/>
    </row>
    <row r="161" spans="2:12" x14ac:dyDescent="0.25">
      <c r="B161" s="4"/>
      <c r="C161" s="8"/>
      <c r="F161"/>
      <c r="G161"/>
      <c r="H161"/>
      <c r="I161"/>
      <c r="J161"/>
      <c r="K161"/>
      <c r="L161"/>
    </row>
    <row r="162" spans="2:12" x14ac:dyDescent="0.25">
      <c r="B162" s="4"/>
      <c r="C162" s="8"/>
      <c r="F162"/>
      <c r="G162"/>
      <c r="H162"/>
      <c r="I162"/>
      <c r="J162"/>
      <c r="K162"/>
      <c r="L162"/>
    </row>
    <row r="163" spans="2:12" x14ac:dyDescent="0.25">
      <c r="B163" s="4"/>
      <c r="C163" s="8"/>
      <c r="F163"/>
      <c r="G163"/>
      <c r="H163"/>
      <c r="I163"/>
      <c r="J163"/>
      <c r="K163"/>
      <c r="L163"/>
    </row>
    <row r="164" spans="2:12" x14ac:dyDescent="0.25">
      <c r="B164" s="4"/>
      <c r="C164" s="8"/>
      <c r="F164"/>
      <c r="G164"/>
      <c r="H164"/>
      <c r="I164"/>
      <c r="J164"/>
      <c r="K164"/>
      <c r="L164"/>
    </row>
    <row r="165" spans="2:12" x14ac:dyDescent="0.25">
      <c r="B165" s="4"/>
      <c r="C165" s="8"/>
      <c r="F165"/>
      <c r="G165"/>
      <c r="H165"/>
      <c r="I165"/>
      <c r="J165"/>
      <c r="K165"/>
      <c r="L165"/>
    </row>
    <row r="166" spans="2:12" x14ac:dyDescent="0.25">
      <c r="B166" s="4"/>
      <c r="C166" s="8"/>
      <c r="F166"/>
      <c r="G166"/>
      <c r="H166"/>
      <c r="I166"/>
      <c r="J166"/>
      <c r="K166"/>
      <c r="L166"/>
    </row>
    <row r="167" spans="2:12" x14ac:dyDescent="0.25">
      <c r="B167" s="4"/>
      <c r="C167" s="8"/>
      <c r="F167"/>
      <c r="G167"/>
      <c r="H167"/>
      <c r="I167"/>
      <c r="J167"/>
      <c r="K167"/>
      <c r="L167"/>
    </row>
    <row r="168" spans="2:12" x14ac:dyDescent="0.25">
      <c r="B168" s="4"/>
      <c r="C168" s="8"/>
      <c r="F168"/>
      <c r="G168"/>
      <c r="H168"/>
      <c r="I168"/>
      <c r="J168"/>
      <c r="K168"/>
      <c r="L168"/>
    </row>
    <row r="169" spans="2:12" x14ac:dyDescent="0.25">
      <c r="B169" s="4"/>
      <c r="C169" s="8"/>
      <c r="F169"/>
      <c r="G169"/>
      <c r="H169"/>
      <c r="I169"/>
      <c r="J169"/>
      <c r="K169"/>
      <c r="L169"/>
    </row>
    <row r="170" spans="2:12" x14ac:dyDescent="0.25">
      <c r="B170" s="4"/>
      <c r="C170" s="8"/>
      <c r="F170"/>
      <c r="G170"/>
      <c r="H170"/>
      <c r="I170"/>
      <c r="J170"/>
      <c r="K170"/>
      <c r="L170"/>
    </row>
    <row r="171" spans="2:12" x14ac:dyDescent="0.25">
      <c r="B171" s="4"/>
      <c r="C171" s="8"/>
      <c r="F171"/>
      <c r="G171"/>
      <c r="H171"/>
      <c r="I171"/>
      <c r="J171"/>
      <c r="K171"/>
      <c r="L171"/>
    </row>
    <row r="172" spans="2:12" x14ac:dyDescent="0.25">
      <c r="B172" s="4"/>
      <c r="C172" s="8"/>
      <c r="F172"/>
      <c r="G172"/>
      <c r="H172"/>
      <c r="I172"/>
      <c r="J172"/>
      <c r="K172"/>
      <c r="L172"/>
    </row>
    <row r="173" spans="2:12" x14ac:dyDescent="0.25">
      <c r="B173" s="4"/>
      <c r="C173" s="8"/>
      <c r="F173"/>
      <c r="G173"/>
      <c r="H173"/>
      <c r="I173"/>
      <c r="J173"/>
      <c r="K173"/>
      <c r="L173"/>
    </row>
    <row r="174" spans="2:12" x14ac:dyDescent="0.25">
      <c r="B174" s="4"/>
      <c r="C174" s="8"/>
      <c r="F174"/>
      <c r="G174"/>
      <c r="H174"/>
      <c r="I174"/>
      <c r="J174"/>
      <c r="K174"/>
      <c r="L174"/>
    </row>
    <row r="175" spans="2:12" x14ac:dyDescent="0.25">
      <c r="B175" s="4"/>
      <c r="C175" s="8"/>
      <c r="F175"/>
      <c r="G175"/>
      <c r="H175"/>
      <c r="I175"/>
      <c r="J175"/>
      <c r="K175"/>
      <c r="L175"/>
    </row>
    <row r="176" spans="2:12" x14ac:dyDescent="0.25">
      <c r="B176" s="4"/>
      <c r="C176" s="8"/>
      <c r="F176"/>
      <c r="G176"/>
      <c r="H176"/>
      <c r="I176"/>
      <c r="J176"/>
      <c r="K176"/>
      <c r="L176"/>
    </row>
    <row r="177" spans="2:12" x14ac:dyDescent="0.25">
      <c r="B177" s="4"/>
      <c r="C177" s="8"/>
      <c r="F177"/>
      <c r="G177"/>
      <c r="H177"/>
      <c r="I177"/>
      <c r="J177"/>
      <c r="K177"/>
      <c r="L177"/>
    </row>
    <row r="178" spans="2:12" x14ac:dyDescent="0.25">
      <c r="B178" s="4"/>
      <c r="C178" s="8"/>
      <c r="F178"/>
      <c r="G178"/>
      <c r="H178"/>
      <c r="I178"/>
      <c r="J178"/>
      <c r="K178"/>
      <c r="L178"/>
    </row>
    <row r="179" spans="2:12" x14ac:dyDescent="0.25">
      <c r="B179" s="4"/>
      <c r="C179" s="8"/>
      <c r="F179"/>
      <c r="G179"/>
      <c r="H179"/>
      <c r="I179"/>
      <c r="J179"/>
      <c r="K179"/>
      <c r="L179"/>
    </row>
    <row r="180" spans="2:12" x14ac:dyDescent="0.25">
      <c r="B180" s="4"/>
      <c r="C180" s="8"/>
      <c r="F180"/>
      <c r="G180"/>
      <c r="H180"/>
      <c r="I180"/>
      <c r="J180"/>
      <c r="K180"/>
      <c r="L180"/>
    </row>
    <row r="181" spans="2:12" x14ac:dyDescent="0.25">
      <c r="B181" s="4"/>
      <c r="C181" s="8"/>
      <c r="F181"/>
      <c r="G181"/>
      <c r="H181"/>
      <c r="I181"/>
      <c r="J181"/>
      <c r="K181"/>
      <c r="L181"/>
    </row>
    <row r="182" spans="2:12" x14ac:dyDescent="0.25">
      <c r="B182" s="4"/>
      <c r="C182" s="8"/>
      <c r="F182"/>
      <c r="G182"/>
      <c r="H182"/>
      <c r="I182"/>
      <c r="J182"/>
      <c r="K182"/>
      <c r="L182"/>
    </row>
    <row r="183" spans="2:12" x14ac:dyDescent="0.25">
      <c r="B183" s="4"/>
      <c r="C183" s="8"/>
      <c r="F183"/>
      <c r="G183"/>
      <c r="H183"/>
      <c r="I183"/>
      <c r="J183"/>
      <c r="K183"/>
      <c r="L183"/>
    </row>
    <row r="184" spans="2:12" x14ac:dyDescent="0.25">
      <c r="B184" s="4"/>
      <c r="C184" s="8"/>
      <c r="F184"/>
      <c r="G184"/>
      <c r="H184"/>
      <c r="I184"/>
      <c r="J184"/>
      <c r="K184"/>
      <c r="L184"/>
    </row>
    <row r="185" spans="2:12" x14ac:dyDescent="0.25">
      <c r="B185" s="4"/>
      <c r="C185" s="8"/>
      <c r="F185"/>
      <c r="G185"/>
      <c r="H185"/>
      <c r="I185"/>
      <c r="J185"/>
      <c r="K185"/>
      <c r="L185"/>
    </row>
    <row r="186" spans="2:12" x14ac:dyDescent="0.25">
      <c r="B186" s="4"/>
      <c r="C186" s="8"/>
      <c r="F186"/>
      <c r="G186"/>
      <c r="H186"/>
      <c r="I186"/>
      <c r="J186"/>
      <c r="K186"/>
      <c r="L186"/>
    </row>
    <row r="187" spans="2:12" x14ac:dyDescent="0.25">
      <c r="B187" s="4"/>
      <c r="C187" s="8"/>
      <c r="F187"/>
      <c r="G187"/>
      <c r="H187"/>
      <c r="I187"/>
      <c r="J187"/>
      <c r="K187"/>
      <c r="L187"/>
    </row>
    <row r="188" spans="2:12" x14ac:dyDescent="0.25">
      <c r="B188" s="4"/>
      <c r="C188" s="8"/>
      <c r="F188"/>
      <c r="G188"/>
      <c r="H188"/>
      <c r="I188"/>
      <c r="J188"/>
      <c r="K188"/>
      <c r="L188"/>
    </row>
    <row r="189" spans="2:12" x14ac:dyDescent="0.25">
      <c r="B189" s="4"/>
      <c r="C189" s="8"/>
      <c r="F189"/>
      <c r="G189"/>
      <c r="H189"/>
      <c r="I189"/>
      <c r="J189"/>
      <c r="K189"/>
      <c r="L189"/>
    </row>
    <row r="190" spans="2:12" x14ac:dyDescent="0.25">
      <c r="B190" s="4"/>
      <c r="C190" s="8"/>
      <c r="F190"/>
      <c r="G190"/>
      <c r="H190"/>
      <c r="I190"/>
      <c r="J190"/>
      <c r="K190"/>
      <c r="L190"/>
    </row>
    <row r="191" spans="2:12" x14ac:dyDescent="0.25">
      <c r="B191" s="4"/>
      <c r="C191" s="8"/>
      <c r="F191"/>
      <c r="G191"/>
      <c r="H191"/>
      <c r="I191"/>
      <c r="J191"/>
      <c r="K191"/>
      <c r="L191"/>
    </row>
    <row r="192" spans="2:12" x14ac:dyDescent="0.25">
      <c r="B192" s="4"/>
      <c r="C192" s="8"/>
      <c r="F192"/>
      <c r="G192"/>
      <c r="H192"/>
      <c r="I192"/>
      <c r="J192"/>
      <c r="K192"/>
      <c r="L192"/>
    </row>
    <row r="193" spans="2:12" x14ac:dyDescent="0.25">
      <c r="B193" s="4"/>
      <c r="C193" s="8"/>
      <c r="F193"/>
      <c r="G193"/>
      <c r="H193"/>
      <c r="I193"/>
      <c r="J193"/>
      <c r="K193"/>
      <c r="L193"/>
    </row>
    <row r="194" spans="2:12" x14ac:dyDescent="0.25">
      <c r="B194" s="4"/>
      <c r="C194" s="8"/>
      <c r="F194"/>
      <c r="G194"/>
      <c r="H194"/>
      <c r="I194"/>
      <c r="J194"/>
      <c r="K194"/>
      <c r="L194"/>
    </row>
    <row r="195" spans="2:12" x14ac:dyDescent="0.25">
      <c r="B195" s="4"/>
      <c r="C195" s="8"/>
      <c r="F195"/>
      <c r="G195"/>
      <c r="H195"/>
      <c r="I195"/>
      <c r="J195"/>
      <c r="K195"/>
      <c r="L195"/>
    </row>
    <row r="196" spans="2:12" x14ac:dyDescent="0.25">
      <c r="B196" s="4"/>
      <c r="C196" s="8"/>
      <c r="F196"/>
      <c r="G196"/>
      <c r="H196"/>
      <c r="I196"/>
      <c r="J196"/>
      <c r="K196"/>
      <c r="L196"/>
    </row>
    <row r="197" spans="2:12" x14ac:dyDescent="0.25">
      <c r="B197" s="4"/>
      <c r="C197" s="8"/>
      <c r="F197"/>
      <c r="G197"/>
      <c r="H197"/>
      <c r="I197"/>
      <c r="J197"/>
      <c r="K197"/>
      <c r="L197"/>
    </row>
    <row r="198" spans="2:12" x14ac:dyDescent="0.25">
      <c r="B198" s="4"/>
      <c r="C198" s="8"/>
      <c r="F198"/>
      <c r="G198"/>
      <c r="H198"/>
      <c r="I198"/>
      <c r="J198"/>
      <c r="K198"/>
      <c r="L198"/>
    </row>
    <row r="199" spans="2:12" x14ac:dyDescent="0.25">
      <c r="B199" s="4"/>
      <c r="C199" s="8"/>
      <c r="F199"/>
      <c r="G199"/>
      <c r="H199"/>
      <c r="I199"/>
      <c r="J199"/>
      <c r="K199"/>
      <c r="L199"/>
    </row>
    <row r="200" spans="2:12" x14ac:dyDescent="0.25">
      <c r="B200" s="4"/>
      <c r="C200" s="8"/>
      <c r="F200"/>
      <c r="G200"/>
      <c r="H200"/>
      <c r="I200"/>
      <c r="J200"/>
      <c r="K200"/>
      <c r="L200"/>
    </row>
    <row r="201" spans="2:12" x14ac:dyDescent="0.25">
      <c r="B201" s="4"/>
      <c r="C201" s="8"/>
      <c r="F201"/>
      <c r="G201"/>
      <c r="H201"/>
      <c r="I201"/>
      <c r="J201"/>
      <c r="K201"/>
      <c r="L201"/>
    </row>
    <row r="202" spans="2:12" x14ac:dyDescent="0.25">
      <c r="B202" s="4"/>
      <c r="C202" s="8"/>
      <c r="F202"/>
      <c r="G202"/>
      <c r="H202"/>
      <c r="I202"/>
      <c r="J202"/>
      <c r="K202"/>
      <c r="L202"/>
    </row>
    <row r="203" spans="2:12" x14ac:dyDescent="0.25">
      <c r="B203" s="4"/>
      <c r="C203" s="8"/>
      <c r="F203"/>
      <c r="G203"/>
      <c r="H203"/>
      <c r="I203"/>
      <c r="J203"/>
      <c r="K203"/>
      <c r="L203"/>
    </row>
    <row r="204" spans="2:12" x14ac:dyDescent="0.25">
      <c r="B204" s="4"/>
      <c r="C204" s="8"/>
      <c r="F204"/>
      <c r="G204"/>
      <c r="H204"/>
      <c r="I204"/>
      <c r="J204"/>
      <c r="K204"/>
      <c r="L204"/>
    </row>
    <row r="205" spans="2:12" x14ac:dyDescent="0.25">
      <c r="B205" s="4"/>
      <c r="C205" s="8"/>
      <c r="F205"/>
      <c r="G205"/>
      <c r="H205"/>
      <c r="I205"/>
      <c r="J205"/>
      <c r="K205"/>
      <c r="L205"/>
    </row>
    <row r="206" spans="2:12" x14ac:dyDescent="0.25">
      <c r="B206" s="4"/>
      <c r="C206" s="8"/>
      <c r="F206"/>
      <c r="G206"/>
      <c r="H206"/>
      <c r="I206"/>
      <c r="J206"/>
      <c r="K206"/>
      <c r="L206"/>
    </row>
    <row r="207" spans="2:12" x14ac:dyDescent="0.25">
      <c r="B207" s="4"/>
      <c r="C207" s="8"/>
      <c r="F207"/>
      <c r="G207"/>
      <c r="H207"/>
      <c r="I207"/>
      <c r="J207"/>
      <c r="K207"/>
      <c r="L207"/>
    </row>
    <row r="208" spans="2:12" x14ac:dyDescent="0.25">
      <c r="B208" s="4"/>
      <c r="C208" s="8"/>
      <c r="F208"/>
      <c r="G208"/>
      <c r="H208"/>
      <c r="I208"/>
      <c r="J208"/>
      <c r="K208"/>
      <c r="L208"/>
    </row>
    <row r="209" spans="2:12" x14ac:dyDescent="0.25">
      <c r="B209" s="4"/>
      <c r="C209" s="8"/>
      <c r="F209"/>
      <c r="G209"/>
      <c r="H209"/>
      <c r="I209"/>
      <c r="J209"/>
      <c r="K209"/>
      <c r="L209"/>
    </row>
    <row r="210" spans="2:12" x14ac:dyDescent="0.25">
      <c r="B210" s="4"/>
      <c r="C210" s="8"/>
      <c r="F210"/>
      <c r="G210"/>
      <c r="H210"/>
      <c r="I210"/>
      <c r="J210"/>
      <c r="K210"/>
      <c r="L210"/>
    </row>
    <row r="211" spans="2:12" x14ac:dyDescent="0.25">
      <c r="B211" s="4"/>
      <c r="C211" s="8"/>
      <c r="F211"/>
      <c r="G211"/>
      <c r="H211"/>
      <c r="I211"/>
      <c r="J211"/>
      <c r="K211"/>
      <c r="L211"/>
    </row>
    <row r="212" spans="2:12" x14ac:dyDescent="0.25">
      <c r="B212" s="4"/>
      <c r="C212" s="8"/>
      <c r="F212"/>
      <c r="G212"/>
      <c r="H212"/>
      <c r="I212"/>
      <c r="J212"/>
      <c r="K212"/>
      <c r="L212"/>
    </row>
    <row r="213" spans="2:12" x14ac:dyDescent="0.25">
      <c r="B213" s="4"/>
      <c r="C213" s="8"/>
      <c r="F213"/>
      <c r="G213"/>
      <c r="H213"/>
      <c r="I213"/>
      <c r="J213"/>
      <c r="K213"/>
      <c r="L213"/>
    </row>
    <row r="214" spans="2:12" x14ac:dyDescent="0.25">
      <c r="B214" s="4"/>
      <c r="C214" s="8"/>
      <c r="F214"/>
      <c r="G214"/>
      <c r="H214"/>
      <c r="I214"/>
      <c r="J214"/>
      <c r="K214"/>
      <c r="L214"/>
    </row>
    <row r="215" spans="2:12" x14ac:dyDescent="0.25">
      <c r="B215" s="4"/>
      <c r="C215" s="8"/>
      <c r="F215"/>
      <c r="G215"/>
      <c r="H215"/>
      <c r="I215"/>
      <c r="J215"/>
      <c r="K215"/>
      <c r="L215"/>
    </row>
    <row r="216" spans="2:12" x14ac:dyDescent="0.25">
      <c r="B216" s="4"/>
      <c r="C216" s="8"/>
      <c r="F216"/>
      <c r="G216"/>
      <c r="H216"/>
      <c r="I216"/>
      <c r="J216"/>
      <c r="K216"/>
      <c r="L216"/>
    </row>
    <row r="217" spans="2:12" x14ac:dyDescent="0.25">
      <c r="B217" s="4"/>
      <c r="C217" s="8"/>
      <c r="F217"/>
      <c r="G217"/>
      <c r="H217"/>
      <c r="I217"/>
      <c r="J217"/>
      <c r="K217"/>
      <c r="L217"/>
    </row>
    <row r="218" spans="2:12" x14ac:dyDescent="0.25">
      <c r="B218" s="4"/>
      <c r="C218" s="8"/>
      <c r="F218"/>
      <c r="G218"/>
      <c r="H218"/>
      <c r="I218"/>
      <c r="J218"/>
      <c r="K218"/>
      <c r="L218"/>
    </row>
    <row r="219" spans="2:12" x14ac:dyDescent="0.25">
      <c r="B219" s="4"/>
      <c r="C219" s="8"/>
      <c r="F219"/>
      <c r="G219"/>
      <c r="H219"/>
      <c r="I219"/>
      <c r="J219"/>
      <c r="K219"/>
      <c r="L219"/>
    </row>
    <row r="220" spans="2:12" x14ac:dyDescent="0.25">
      <c r="B220" s="4"/>
      <c r="C220" s="8"/>
      <c r="F220"/>
      <c r="G220"/>
      <c r="H220"/>
      <c r="I220"/>
      <c r="J220"/>
      <c r="K220"/>
      <c r="L220"/>
    </row>
    <row r="221" spans="2:12" x14ac:dyDescent="0.25">
      <c r="B221" s="4"/>
      <c r="C221" s="8"/>
      <c r="F221"/>
      <c r="G221"/>
      <c r="H221"/>
      <c r="I221"/>
      <c r="J221"/>
      <c r="K221"/>
      <c r="L221"/>
    </row>
    <row r="222" spans="2:12" x14ac:dyDescent="0.25">
      <c r="B222" s="4"/>
      <c r="C222" s="8"/>
      <c r="F222"/>
      <c r="G222"/>
      <c r="H222"/>
      <c r="I222"/>
      <c r="J222"/>
      <c r="K222"/>
      <c r="L222"/>
    </row>
    <row r="223" spans="2:12" x14ac:dyDescent="0.25">
      <c r="B223" s="4"/>
      <c r="C223" s="8"/>
      <c r="F223"/>
      <c r="G223"/>
      <c r="H223"/>
      <c r="I223"/>
      <c r="J223"/>
      <c r="K223"/>
      <c r="L223"/>
    </row>
    <row r="224" spans="2:12" x14ac:dyDescent="0.25">
      <c r="B224" s="4"/>
      <c r="C224" s="8"/>
      <c r="F224"/>
      <c r="G224"/>
      <c r="H224"/>
      <c r="I224"/>
      <c r="J224"/>
      <c r="K224"/>
      <c r="L224"/>
    </row>
    <row r="225" spans="2:12" x14ac:dyDescent="0.25">
      <c r="B225" s="4"/>
      <c r="C225" s="8"/>
      <c r="F225"/>
      <c r="G225"/>
      <c r="H225"/>
      <c r="I225"/>
      <c r="J225"/>
      <c r="K225"/>
      <c r="L225"/>
    </row>
    <row r="226" spans="2:12" x14ac:dyDescent="0.25">
      <c r="B226" s="4"/>
      <c r="C226" s="8"/>
      <c r="F226"/>
      <c r="G226"/>
      <c r="H226"/>
      <c r="I226"/>
      <c r="J226"/>
      <c r="K226"/>
      <c r="L226"/>
    </row>
    <row r="227" spans="2:12" x14ac:dyDescent="0.25">
      <c r="B227" s="4"/>
      <c r="C227" s="8"/>
      <c r="F227"/>
      <c r="G227"/>
      <c r="H227"/>
      <c r="I227"/>
      <c r="J227"/>
      <c r="K227"/>
      <c r="L227"/>
    </row>
    <row r="228" spans="2:12" x14ac:dyDescent="0.25">
      <c r="B228" s="4"/>
      <c r="C228" s="8"/>
      <c r="F228"/>
      <c r="G228"/>
      <c r="H228"/>
      <c r="I228"/>
      <c r="J228"/>
      <c r="K228"/>
      <c r="L228"/>
    </row>
    <row r="229" spans="2:12" x14ac:dyDescent="0.25">
      <c r="B229" s="4"/>
      <c r="C229" s="8"/>
      <c r="F229"/>
      <c r="G229"/>
      <c r="H229"/>
      <c r="I229"/>
      <c r="J229"/>
      <c r="K229"/>
      <c r="L229"/>
    </row>
    <row r="230" spans="2:12" x14ac:dyDescent="0.25">
      <c r="B230" s="4"/>
      <c r="C230" s="8"/>
      <c r="F230"/>
      <c r="G230"/>
      <c r="H230"/>
      <c r="I230"/>
      <c r="J230"/>
      <c r="K230"/>
      <c r="L230"/>
    </row>
    <row r="231" spans="2:12" x14ac:dyDescent="0.25">
      <c r="B231" s="4"/>
      <c r="C231" s="8"/>
      <c r="F231"/>
      <c r="G231"/>
      <c r="H231"/>
      <c r="I231"/>
      <c r="J231"/>
      <c r="K231"/>
      <c r="L231"/>
    </row>
    <row r="232" spans="2:12" x14ac:dyDescent="0.25">
      <c r="B232" s="4"/>
      <c r="C232" s="8"/>
      <c r="F232"/>
      <c r="G232"/>
      <c r="H232"/>
      <c r="I232"/>
      <c r="J232"/>
      <c r="K232"/>
      <c r="L232"/>
    </row>
    <row r="233" spans="2:12" x14ac:dyDescent="0.25">
      <c r="B233" s="4"/>
      <c r="C233" s="8"/>
      <c r="F233"/>
      <c r="G233"/>
      <c r="H233"/>
      <c r="I233"/>
      <c r="J233"/>
      <c r="K233"/>
      <c r="L233"/>
    </row>
    <row r="234" spans="2:12" x14ac:dyDescent="0.25">
      <c r="B234" s="4"/>
      <c r="C234" s="8"/>
      <c r="F234"/>
      <c r="G234"/>
      <c r="H234"/>
      <c r="I234"/>
      <c r="J234"/>
      <c r="K234"/>
      <c r="L234"/>
    </row>
    <row r="235" spans="2:12" x14ac:dyDescent="0.25">
      <c r="B235" s="4"/>
      <c r="C235" s="8"/>
      <c r="F235"/>
      <c r="G235"/>
      <c r="H235"/>
      <c r="I235"/>
      <c r="J235"/>
      <c r="K235"/>
      <c r="L235"/>
    </row>
    <row r="236" spans="2:12" x14ac:dyDescent="0.25">
      <c r="B236" s="4"/>
      <c r="C236" s="8"/>
      <c r="F236"/>
      <c r="G236"/>
      <c r="H236"/>
      <c r="I236"/>
      <c r="J236"/>
      <c r="K236"/>
      <c r="L236"/>
    </row>
    <row r="237" spans="2:12" x14ac:dyDescent="0.25">
      <c r="B237" s="4"/>
      <c r="C237" s="8"/>
      <c r="F237"/>
      <c r="G237"/>
      <c r="H237"/>
      <c r="I237"/>
      <c r="J237"/>
      <c r="K237"/>
      <c r="L237"/>
    </row>
    <row r="238" spans="2:12" x14ac:dyDescent="0.25">
      <c r="B238" s="4"/>
      <c r="C238" s="8"/>
      <c r="F238"/>
      <c r="G238"/>
      <c r="H238"/>
      <c r="I238"/>
      <c r="J238"/>
      <c r="K238"/>
      <c r="L238"/>
    </row>
    <row r="239" spans="2:12" x14ac:dyDescent="0.25">
      <c r="B239" s="4"/>
      <c r="C239" s="8"/>
      <c r="F239"/>
      <c r="G239"/>
      <c r="H239"/>
      <c r="I239"/>
      <c r="J239"/>
      <c r="K239"/>
      <c r="L239"/>
    </row>
    <row r="240" spans="2:12" x14ac:dyDescent="0.25">
      <c r="B240" s="4"/>
      <c r="C240" s="8"/>
      <c r="F240"/>
      <c r="G240"/>
      <c r="H240"/>
      <c r="I240"/>
      <c r="J240"/>
      <c r="K240"/>
      <c r="L240"/>
    </row>
    <row r="241" spans="2:12" x14ac:dyDescent="0.25">
      <c r="B241" s="4"/>
      <c r="C241" s="8"/>
      <c r="F241"/>
      <c r="G241"/>
      <c r="H241"/>
      <c r="I241"/>
      <c r="J241"/>
      <c r="K241"/>
      <c r="L241"/>
    </row>
    <row r="242" spans="2:12" x14ac:dyDescent="0.25">
      <c r="B242" s="4"/>
      <c r="C242" s="8"/>
      <c r="F242"/>
      <c r="G242"/>
      <c r="H242"/>
      <c r="I242"/>
      <c r="J242"/>
      <c r="K242"/>
      <c r="L242"/>
    </row>
    <row r="243" spans="2:12" x14ac:dyDescent="0.25">
      <c r="B243" s="4"/>
      <c r="C243" s="8"/>
      <c r="F243"/>
      <c r="G243"/>
      <c r="H243"/>
      <c r="I243"/>
      <c r="J243"/>
      <c r="K243"/>
      <c r="L243"/>
    </row>
    <row r="244" spans="2:12" x14ac:dyDescent="0.25">
      <c r="B244" s="4"/>
      <c r="C244" s="8"/>
      <c r="F244"/>
      <c r="G244"/>
      <c r="H244"/>
      <c r="I244"/>
      <c r="J244"/>
      <c r="K244"/>
      <c r="L244"/>
    </row>
    <row r="245" spans="2:12" x14ac:dyDescent="0.25">
      <c r="B245" s="4"/>
      <c r="C245" s="8"/>
      <c r="F245"/>
      <c r="G245"/>
      <c r="H245"/>
      <c r="I245"/>
      <c r="J245"/>
      <c r="K245"/>
      <c r="L245"/>
    </row>
    <row r="246" spans="2:12" x14ac:dyDescent="0.25">
      <c r="B246" s="4"/>
      <c r="C246" s="8"/>
      <c r="F246"/>
      <c r="G246"/>
      <c r="H246"/>
      <c r="I246"/>
      <c r="J246"/>
      <c r="K246"/>
      <c r="L246"/>
    </row>
    <row r="247" spans="2:12" x14ac:dyDescent="0.25">
      <c r="B247" s="4"/>
      <c r="C247" s="8"/>
      <c r="F247"/>
      <c r="G247"/>
      <c r="H247"/>
      <c r="I247"/>
      <c r="J247"/>
      <c r="K247"/>
      <c r="L247"/>
    </row>
    <row r="248" spans="2:12" x14ac:dyDescent="0.25">
      <c r="B248" s="4"/>
      <c r="C248" s="8"/>
      <c r="F248"/>
      <c r="G248"/>
      <c r="H248"/>
      <c r="I248"/>
      <c r="J248"/>
      <c r="K248"/>
      <c r="L248"/>
    </row>
    <row r="249" spans="2:12" x14ac:dyDescent="0.25">
      <c r="B249" s="4"/>
      <c r="C249" s="8"/>
      <c r="F249"/>
      <c r="G249"/>
      <c r="H249"/>
      <c r="I249"/>
      <c r="J249"/>
      <c r="K249"/>
      <c r="L249"/>
    </row>
    <row r="250" spans="2:12" x14ac:dyDescent="0.25">
      <c r="B250" s="4"/>
      <c r="C250" s="8"/>
      <c r="F250"/>
      <c r="G250"/>
      <c r="H250"/>
      <c r="I250"/>
      <c r="J250"/>
      <c r="K250"/>
      <c r="L250"/>
    </row>
    <row r="251" spans="2:12" x14ac:dyDescent="0.25">
      <c r="B251" s="4"/>
      <c r="C251" s="8"/>
      <c r="F251"/>
      <c r="G251"/>
      <c r="H251"/>
      <c r="I251"/>
      <c r="J251"/>
      <c r="K251"/>
      <c r="L251"/>
    </row>
    <row r="252" spans="2:12" x14ac:dyDescent="0.25">
      <c r="B252" s="4"/>
      <c r="C252" s="8"/>
      <c r="F252"/>
      <c r="G252"/>
      <c r="H252"/>
      <c r="I252"/>
      <c r="J252"/>
      <c r="K252"/>
      <c r="L252"/>
    </row>
    <row r="253" spans="2:12" x14ac:dyDescent="0.25">
      <c r="B253" s="4"/>
      <c r="C253" s="8"/>
      <c r="F253"/>
      <c r="G253"/>
      <c r="H253"/>
      <c r="I253"/>
      <c r="J253"/>
      <c r="K253"/>
      <c r="L253"/>
    </row>
    <row r="254" spans="2:12" x14ac:dyDescent="0.25">
      <c r="B254" s="4"/>
      <c r="C254" s="8"/>
      <c r="F254"/>
      <c r="G254"/>
      <c r="H254"/>
      <c r="I254"/>
      <c r="J254"/>
      <c r="K254"/>
      <c r="L254"/>
    </row>
    <row r="255" spans="2:12" x14ac:dyDescent="0.25">
      <c r="B255" s="4"/>
      <c r="C255" s="8"/>
      <c r="F255"/>
      <c r="G255"/>
      <c r="H255"/>
      <c r="I255"/>
      <c r="J255"/>
      <c r="K255"/>
      <c r="L255"/>
    </row>
    <row r="256" spans="2:12" x14ac:dyDescent="0.25">
      <c r="B256" s="4"/>
      <c r="C256" s="8"/>
      <c r="F256"/>
      <c r="G256"/>
      <c r="H256"/>
      <c r="I256"/>
      <c r="J256"/>
      <c r="K256"/>
      <c r="L256"/>
    </row>
    <row r="257" spans="2:12" x14ac:dyDescent="0.25">
      <c r="B257" s="4"/>
      <c r="C257" s="8"/>
      <c r="F257"/>
      <c r="G257"/>
      <c r="H257"/>
      <c r="I257"/>
      <c r="J257"/>
      <c r="K257"/>
      <c r="L257"/>
    </row>
    <row r="258" spans="2:12" x14ac:dyDescent="0.25">
      <c r="B258" s="4"/>
      <c r="C258" s="8"/>
      <c r="F258"/>
      <c r="G258"/>
      <c r="H258"/>
      <c r="I258"/>
      <c r="J258"/>
      <c r="K258"/>
      <c r="L258"/>
    </row>
    <row r="259" spans="2:12" x14ac:dyDescent="0.25">
      <c r="B259" s="4"/>
      <c r="C259" s="8"/>
      <c r="F259"/>
      <c r="G259"/>
      <c r="H259"/>
      <c r="I259"/>
      <c r="J259"/>
      <c r="K259"/>
      <c r="L259"/>
    </row>
    <row r="260" spans="2:12" x14ac:dyDescent="0.25">
      <c r="B260" s="4"/>
      <c r="C260" s="8"/>
      <c r="F260"/>
      <c r="G260"/>
      <c r="H260"/>
      <c r="I260"/>
      <c r="J260"/>
      <c r="K260"/>
      <c r="L260"/>
    </row>
    <row r="261" spans="2:12" x14ac:dyDescent="0.25">
      <c r="B261" s="4"/>
      <c r="C261" s="8"/>
      <c r="F261"/>
      <c r="G261"/>
      <c r="H261"/>
      <c r="I261"/>
      <c r="J261"/>
      <c r="K261"/>
      <c r="L261"/>
    </row>
    <row r="262" spans="2:12" x14ac:dyDescent="0.25">
      <c r="B262" s="4"/>
      <c r="C262" s="8"/>
      <c r="F262"/>
      <c r="G262"/>
      <c r="H262"/>
      <c r="I262"/>
      <c r="J262"/>
      <c r="K262"/>
      <c r="L262"/>
    </row>
    <row r="263" spans="2:12" x14ac:dyDescent="0.25">
      <c r="B263" s="4"/>
      <c r="C263" s="8"/>
      <c r="F263"/>
      <c r="G263"/>
      <c r="H263"/>
      <c r="I263"/>
      <c r="J263"/>
      <c r="K263"/>
      <c r="L263"/>
    </row>
    <row r="264" spans="2:12" x14ac:dyDescent="0.25">
      <c r="B264" s="4"/>
      <c r="C264" s="8"/>
      <c r="F264"/>
      <c r="G264"/>
      <c r="H264"/>
      <c r="I264"/>
      <c r="J264"/>
      <c r="K264"/>
      <c r="L264"/>
    </row>
    <row r="265" spans="2:12" x14ac:dyDescent="0.25">
      <c r="B265" s="4"/>
      <c r="C265" s="8"/>
      <c r="F265"/>
      <c r="G265"/>
      <c r="H265"/>
      <c r="I265"/>
      <c r="J265"/>
      <c r="K265"/>
      <c r="L265"/>
    </row>
    <row r="266" spans="2:12" x14ac:dyDescent="0.25">
      <c r="B266" s="4"/>
      <c r="C266" s="8"/>
      <c r="F266"/>
      <c r="G266"/>
      <c r="H266"/>
      <c r="I266"/>
      <c r="J266"/>
      <c r="K266"/>
      <c r="L266"/>
    </row>
    <row r="267" spans="2:12" x14ac:dyDescent="0.25">
      <c r="B267" s="4"/>
      <c r="C267" s="8"/>
      <c r="F267"/>
      <c r="G267"/>
      <c r="H267"/>
      <c r="I267"/>
      <c r="J267"/>
      <c r="K267"/>
      <c r="L267"/>
    </row>
    <row r="268" spans="2:12" x14ac:dyDescent="0.25">
      <c r="B268" s="4"/>
      <c r="C268" s="8"/>
      <c r="F268"/>
      <c r="G268"/>
      <c r="H268"/>
      <c r="I268"/>
      <c r="J268"/>
      <c r="K268"/>
      <c r="L268"/>
    </row>
    <row r="269" spans="2:12" x14ac:dyDescent="0.25">
      <c r="B269" s="4"/>
      <c r="C269" s="8"/>
      <c r="F269"/>
      <c r="G269"/>
      <c r="H269"/>
      <c r="I269"/>
      <c r="J269"/>
      <c r="K269"/>
      <c r="L269"/>
    </row>
    <row r="270" spans="2:12" x14ac:dyDescent="0.25">
      <c r="B270" s="4"/>
      <c r="C270" s="8"/>
      <c r="F270"/>
      <c r="G270"/>
      <c r="H270"/>
      <c r="I270"/>
      <c r="J270"/>
      <c r="K270"/>
      <c r="L270"/>
    </row>
    <row r="271" spans="2:12" x14ac:dyDescent="0.25">
      <c r="B271" s="4"/>
      <c r="C271" s="8"/>
      <c r="F271"/>
      <c r="G271"/>
      <c r="H271"/>
      <c r="I271"/>
      <c r="J271"/>
      <c r="K271"/>
      <c r="L271"/>
    </row>
    <row r="272" spans="2:12" x14ac:dyDescent="0.25">
      <c r="B272" s="4"/>
      <c r="C272" s="8"/>
      <c r="F272"/>
      <c r="G272"/>
      <c r="H272"/>
      <c r="I272"/>
      <c r="J272"/>
      <c r="K272"/>
      <c r="L272"/>
    </row>
    <row r="273" spans="2:12" x14ac:dyDescent="0.25">
      <c r="B273" s="4"/>
      <c r="C273" s="8"/>
      <c r="F273"/>
      <c r="G273"/>
      <c r="H273"/>
      <c r="I273"/>
      <c r="J273"/>
      <c r="K273"/>
      <c r="L273"/>
    </row>
    <row r="274" spans="2:12" x14ac:dyDescent="0.25">
      <c r="B274" s="4"/>
      <c r="C274" s="8"/>
      <c r="F274"/>
      <c r="G274"/>
      <c r="H274"/>
      <c r="I274"/>
      <c r="J274"/>
      <c r="K274"/>
      <c r="L274"/>
    </row>
    <row r="275" spans="2:12" x14ac:dyDescent="0.25">
      <c r="B275" s="4"/>
      <c r="C275" s="8"/>
      <c r="F275"/>
      <c r="G275"/>
      <c r="H275"/>
      <c r="I275"/>
      <c r="J275"/>
      <c r="K275"/>
      <c r="L275"/>
    </row>
    <row r="276" spans="2:12" x14ac:dyDescent="0.25">
      <c r="B276" s="4"/>
      <c r="C276" s="8"/>
      <c r="F276"/>
      <c r="G276"/>
      <c r="H276"/>
      <c r="I276"/>
      <c r="J276"/>
      <c r="K276"/>
      <c r="L276"/>
    </row>
    <row r="277" spans="2:12" x14ac:dyDescent="0.25">
      <c r="B277" s="4"/>
      <c r="C277" s="8"/>
      <c r="F277"/>
      <c r="G277"/>
      <c r="H277"/>
      <c r="I277"/>
      <c r="J277"/>
      <c r="K277"/>
      <c r="L277"/>
    </row>
    <row r="278" spans="2:12" x14ac:dyDescent="0.25">
      <c r="B278" s="4"/>
      <c r="C278" s="8"/>
      <c r="F278"/>
      <c r="G278"/>
      <c r="H278"/>
      <c r="I278"/>
      <c r="J278"/>
      <c r="K278"/>
      <c r="L278"/>
    </row>
    <row r="279" spans="2:12" x14ac:dyDescent="0.25">
      <c r="B279" s="4"/>
      <c r="C279" s="8"/>
      <c r="F279"/>
      <c r="G279"/>
      <c r="H279"/>
      <c r="I279"/>
      <c r="J279"/>
      <c r="K279"/>
      <c r="L279"/>
    </row>
    <row r="280" spans="2:12" x14ac:dyDescent="0.25">
      <c r="B280" s="4"/>
      <c r="C280" s="8"/>
      <c r="F280"/>
      <c r="G280"/>
      <c r="H280"/>
      <c r="I280"/>
      <c r="J280"/>
      <c r="K280"/>
      <c r="L280"/>
    </row>
    <row r="281" spans="2:12" x14ac:dyDescent="0.25">
      <c r="B281" s="4"/>
      <c r="C281" s="8"/>
      <c r="F281"/>
      <c r="G281"/>
      <c r="H281"/>
      <c r="I281"/>
      <c r="J281"/>
      <c r="K281"/>
      <c r="L281"/>
    </row>
    <row r="282" spans="2:12" x14ac:dyDescent="0.25">
      <c r="B282" s="4"/>
      <c r="C282" s="8"/>
      <c r="F282"/>
      <c r="G282"/>
      <c r="H282"/>
      <c r="I282"/>
      <c r="J282"/>
      <c r="K282"/>
      <c r="L282"/>
    </row>
    <row r="283" spans="2:12" x14ac:dyDescent="0.25">
      <c r="B283" s="4"/>
      <c r="C283" s="8"/>
      <c r="F283"/>
      <c r="G283"/>
      <c r="H283"/>
      <c r="I283"/>
      <c r="J283"/>
      <c r="K283"/>
      <c r="L283"/>
    </row>
    <row r="284" spans="2:12" x14ac:dyDescent="0.25">
      <c r="B284" s="4"/>
      <c r="C284" s="8"/>
      <c r="F284"/>
      <c r="G284"/>
      <c r="H284"/>
      <c r="I284"/>
      <c r="J284"/>
      <c r="K284"/>
      <c r="L284"/>
    </row>
    <row r="285" spans="2:12" x14ac:dyDescent="0.25">
      <c r="B285" s="4"/>
      <c r="C285" s="8"/>
      <c r="F285"/>
      <c r="G285"/>
      <c r="H285"/>
      <c r="I285"/>
      <c r="J285"/>
      <c r="K285"/>
      <c r="L285"/>
    </row>
    <row r="286" spans="2:12" x14ac:dyDescent="0.25">
      <c r="B286" s="4"/>
      <c r="C286" s="8"/>
      <c r="F286"/>
      <c r="G286"/>
      <c r="H286"/>
      <c r="I286"/>
      <c r="J286"/>
      <c r="K286"/>
      <c r="L286"/>
    </row>
    <row r="287" spans="2:12" x14ac:dyDescent="0.25">
      <c r="B287" s="4"/>
      <c r="C287" s="8"/>
      <c r="F287"/>
      <c r="G287"/>
      <c r="H287"/>
      <c r="I287"/>
      <c r="J287"/>
      <c r="K287"/>
      <c r="L287"/>
    </row>
    <row r="288" spans="2:12" x14ac:dyDescent="0.25">
      <c r="B288" s="4"/>
      <c r="C288" s="8"/>
      <c r="F288"/>
      <c r="G288"/>
      <c r="H288"/>
      <c r="I288"/>
      <c r="J288"/>
      <c r="K288"/>
      <c r="L288"/>
    </row>
    <row r="289" spans="2:12" x14ac:dyDescent="0.25">
      <c r="B289" s="4"/>
      <c r="C289" s="8"/>
      <c r="F289"/>
      <c r="G289"/>
      <c r="H289"/>
      <c r="I289"/>
      <c r="J289"/>
      <c r="K289"/>
      <c r="L289"/>
    </row>
    <row r="290" spans="2:12" x14ac:dyDescent="0.25">
      <c r="B290" s="4"/>
      <c r="C290" s="8"/>
      <c r="F290"/>
      <c r="G290"/>
      <c r="H290"/>
      <c r="I290"/>
      <c r="J290"/>
      <c r="K290"/>
      <c r="L290"/>
    </row>
    <row r="291" spans="2:12" x14ac:dyDescent="0.25">
      <c r="B291" s="4"/>
      <c r="C291" s="8"/>
      <c r="F291"/>
      <c r="G291"/>
      <c r="H291"/>
      <c r="I291"/>
      <c r="J291"/>
      <c r="K291"/>
      <c r="L291"/>
    </row>
    <row r="292" spans="2:12" x14ac:dyDescent="0.25">
      <c r="B292" s="4"/>
      <c r="C292" s="8"/>
      <c r="F292"/>
      <c r="G292"/>
      <c r="H292"/>
      <c r="I292"/>
      <c r="J292"/>
      <c r="K292"/>
      <c r="L292"/>
    </row>
    <row r="293" spans="2:12" x14ac:dyDescent="0.25">
      <c r="B293" s="4"/>
      <c r="C293" s="8"/>
      <c r="F293"/>
      <c r="G293"/>
      <c r="H293"/>
      <c r="I293"/>
      <c r="J293"/>
      <c r="K293"/>
      <c r="L293"/>
    </row>
    <row r="294" spans="2:12" x14ac:dyDescent="0.25">
      <c r="B294" s="4"/>
      <c r="C294" s="8"/>
      <c r="F294"/>
      <c r="G294"/>
      <c r="H294"/>
      <c r="I294"/>
      <c r="J294"/>
      <c r="K294"/>
      <c r="L294"/>
    </row>
    <row r="295" spans="2:12" x14ac:dyDescent="0.25">
      <c r="B295" s="4"/>
      <c r="C295" s="8"/>
      <c r="F295"/>
      <c r="G295"/>
      <c r="H295"/>
      <c r="I295"/>
      <c r="J295"/>
      <c r="K295"/>
      <c r="L295"/>
    </row>
    <row r="296" spans="2:12" x14ac:dyDescent="0.25">
      <c r="B296" s="4"/>
      <c r="C296" s="8"/>
      <c r="F296"/>
      <c r="G296"/>
      <c r="H296"/>
      <c r="I296"/>
      <c r="J296"/>
      <c r="K296"/>
      <c r="L296"/>
    </row>
    <row r="297" spans="2:12" x14ac:dyDescent="0.25">
      <c r="B297" s="4"/>
      <c r="C297" s="8"/>
      <c r="F297"/>
      <c r="G297"/>
      <c r="H297"/>
      <c r="I297"/>
      <c r="J297"/>
      <c r="K297"/>
      <c r="L297"/>
    </row>
    <row r="298" spans="2:12" x14ac:dyDescent="0.25">
      <c r="B298" s="4"/>
      <c r="C298" s="8"/>
      <c r="F298"/>
      <c r="G298"/>
      <c r="H298"/>
      <c r="I298"/>
      <c r="J298"/>
      <c r="K298"/>
      <c r="L298"/>
    </row>
    <row r="299" spans="2:12" x14ac:dyDescent="0.25">
      <c r="B299" s="4"/>
      <c r="C299" s="8"/>
      <c r="F299"/>
      <c r="G299"/>
      <c r="H299"/>
      <c r="I299"/>
      <c r="J299"/>
      <c r="K299"/>
      <c r="L299"/>
    </row>
  </sheetData>
  <autoFilter ref="A1:P35"/>
  <hyperlinks>
    <hyperlink ref="O15" display="alcaldia@santurtzi.net"/>
    <hyperlink ref="O5" display="alaguardia.alicia@ayto.ayala.net"/>
    <hyperlink ref="O10" display="behargintza@galdakao.net"/>
    <hyperlink ref="O4" display="ccampezo.blanca@ayto.alava.net"/>
    <hyperlink ref="O3" display="cayala.jesus@ayto.alava.net"/>
    <hyperlink ref="O7" display="economia@cuadrillazuia.com"/>
    <hyperlink ref="O2" display="promocioneconomica@vitoria-gasteiz.org"/>
    <hyperlink ref="O8" display="inguralde@inguralde.com"/>
    <hyperlink ref="O18" display="ayto@balmaseda.net"/>
    <hyperlink ref="O6" display="csalvatierra.ana@ayto.alava.net"/>
    <hyperlink ref="O12" display="behargintza@leioa.net"/>
    <hyperlink ref="O14" display="alkatetza@ortuella.biz"/>
    <hyperlink ref="O19" display="cserrano@behargintza-be.biz"/>
    <hyperlink ref="O20" display="behargintza@bermeo.org"/>
    <hyperlink ref="O21" display="enpresa@lanbide-ekimenak.com"/>
    <hyperlink ref="O22" display="aerrasti@txorierri.eu"/>
    <hyperlink ref="O23" display="mlorenzo@bidasoa-activa.com"/>
    <hyperlink ref="O24" display="ekinean@andoain.org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1"/>
  <sheetViews>
    <sheetView topLeftCell="A17" workbookViewId="0">
      <selection activeCell="E33" sqref="E33"/>
    </sheetView>
  </sheetViews>
  <sheetFormatPr baseColWidth="10" defaultRowHeight="15" x14ac:dyDescent="0.25"/>
  <cols>
    <col min="1" max="1" width="5.7109375" customWidth="1"/>
    <col min="2" max="2" width="6.5703125" customWidth="1"/>
    <col min="3" max="3" width="61.42578125" customWidth="1"/>
    <col min="4" max="4" width="17" customWidth="1"/>
    <col min="5" max="5" width="28.42578125" style="3" customWidth="1"/>
  </cols>
  <sheetData>
    <row r="2" spans="2:5" ht="18.75" x14ac:dyDescent="0.3">
      <c r="B2" s="125" t="s">
        <v>294</v>
      </c>
    </row>
    <row r="3" spans="2:5" ht="9" customHeight="1" x14ac:dyDescent="0.25"/>
    <row r="4" spans="2:5" ht="15.75" x14ac:dyDescent="0.25">
      <c r="B4" s="82" t="s">
        <v>285</v>
      </c>
      <c r="C4" s="86"/>
    </row>
    <row r="5" spans="2:5" ht="15.75" x14ac:dyDescent="0.25">
      <c r="C5" s="86"/>
    </row>
    <row r="6" spans="2:5" s="54" customFormat="1" ht="32.25" thickBot="1" x14ac:dyDescent="0.3">
      <c r="B6" s="122"/>
      <c r="C6" s="123" t="s">
        <v>291</v>
      </c>
      <c r="D6" s="124" t="s">
        <v>292</v>
      </c>
      <c r="E6" s="124" t="s">
        <v>295</v>
      </c>
    </row>
    <row r="7" spans="2:5" ht="24.75" customHeight="1" x14ac:dyDescent="0.25">
      <c r="B7" s="95" t="e">
        <f>+#REF!</f>
        <v>#REF!</v>
      </c>
      <c r="C7" s="96" t="e">
        <f>+#REF!</f>
        <v>#REF!</v>
      </c>
      <c r="D7" s="97" t="e">
        <f>+#REF!</f>
        <v>#REF!</v>
      </c>
      <c r="E7" s="98" t="e">
        <f>+#REF!</f>
        <v>#REF!</v>
      </c>
    </row>
    <row r="8" spans="2:5" ht="24.75" customHeight="1" x14ac:dyDescent="0.25">
      <c r="B8" s="99" t="e">
        <f>+#REF!</f>
        <v>#REF!</v>
      </c>
      <c r="C8" s="89" t="e">
        <f>+#REF!</f>
        <v>#REF!</v>
      </c>
      <c r="D8" s="88" t="e">
        <f>+#REF!</f>
        <v>#REF!</v>
      </c>
      <c r="E8" s="90" t="e">
        <f>+#REF!</f>
        <v>#REF!</v>
      </c>
    </row>
    <row r="9" spans="2:5" ht="24.75" customHeight="1" x14ac:dyDescent="0.25">
      <c r="B9" s="99" t="e">
        <f>+#REF!</f>
        <v>#REF!</v>
      </c>
      <c r="C9" s="89" t="e">
        <f>+#REF!</f>
        <v>#REF!</v>
      </c>
      <c r="D9" s="88" t="e">
        <f>+#REF!</f>
        <v>#REF!</v>
      </c>
      <c r="E9" s="90" t="e">
        <f>+#REF!</f>
        <v>#REF!</v>
      </c>
    </row>
    <row r="10" spans="2:5" ht="24.75" customHeight="1" x14ac:dyDescent="0.25">
      <c r="B10" s="99" t="e">
        <f>+#REF!</f>
        <v>#REF!</v>
      </c>
      <c r="C10" s="89" t="e">
        <f>+#REF!</f>
        <v>#REF!</v>
      </c>
      <c r="D10" s="88" t="e">
        <f>+#REF!</f>
        <v>#REF!</v>
      </c>
      <c r="E10" s="90" t="e">
        <f>+#REF!</f>
        <v>#REF!</v>
      </c>
    </row>
    <row r="11" spans="2:5" ht="24.75" customHeight="1" x14ac:dyDescent="0.25">
      <c r="B11" s="99" t="e">
        <f>+#REF!</f>
        <v>#REF!</v>
      </c>
      <c r="C11" s="89" t="e">
        <f>+#REF!</f>
        <v>#REF!</v>
      </c>
      <c r="D11" s="88" t="e">
        <f>+#REF!</f>
        <v>#REF!</v>
      </c>
      <c r="E11" s="90" t="e">
        <f>+#REF!</f>
        <v>#REF!</v>
      </c>
    </row>
    <row r="12" spans="2:5" ht="24.75" customHeight="1" x14ac:dyDescent="0.25">
      <c r="B12" s="99" t="e">
        <f>+#REF!</f>
        <v>#REF!</v>
      </c>
      <c r="C12" s="89" t="e">
        <f>+#REF!</f>
        <v>#REF!</v>
      </c>
      <c r="D12" s="88" t="e">
        <f>+#REF!</f>
        <v>#REF!</v>
      </c>
      <c r="E12" s="90" t="e">
        <f>+#REF!</f>
        <v>#REF!</v>
      </c>
    </row>
    <row r="13" spans="2:5" ht="24.75" customHeight="1" thickBot="1" x14ac:dyDescent="0.3">
      <c r="B13" s="100" t="e">
        <f>+#REF!</f>
        <v>#REF!</v>
      </c>
      <c r="C13" s="101" t="e">
        <f>+#REF!</f>
        <v>#REF!</v>
      </c>
      <c r="D13" s="102" t="e">
        <f>+#REF!</f>
        <v>#REF!</v>
      </c>
      <c r="E13" s="103" t="e">
        <f>+#REF!</f>
        <v>#REF!</v>
      </c>
    </row>
    <row r="14" spans="2:5" ht="24.75" customHeight="1" x14ac:dyDescent="0.25">
      <c r="B14" s="95" t="e">
        <f>+#REF!</f>
        <v>#REF!</v>
      </c>
      <c r="C14" s="96" t="e">
        <f>+#REF!</f>
        <v>#REF!</v>
      </c>
      <c r="D14" s="97" t="e">
        <f>+#REF!</f>
        <v>#REF!</v>
      </c>
      <c r="E14" s="98" t="e">
        <f>+#REF!</f>
        <v>#REF!</v>
      </c>
    </row>
    <row r="15" spans="2:5" ht="24.75" customHeight="1" x14ac:dyDescent="0.25">
      <c r="B15" s="99" t="e">
        <f>+#REF!</f>
        <v>#REF!</v>
      </c>
      <c r="C15" s="89" t="e">
        <f>+#REF!</f>
        <v>#REF!</v>
      </c>
      <c r="D15" s="88" t="e">
        <f>+#REF!</f>
        <v>#REF!</v>
      </c>
      <c r="E15" s="90" t="e">
        <f>+#REF!</f>
        <v>#REF!</v>
      </c>
    </row>
    <row r="16" spans="2:5" ht="24.75" customHeight="1" x14ac:dyDescent="0.25">
      <c r="B16" s="99" t="e">
        <f>+#REF!</f>
        <v>#REF!</v>
      </c>
      <c r="C16" s="89" t="e">
        <f>+#REF!</f>
        <v>#REF!</v>
      </c>
      <c r="D16" s="88" t="e">
        <f>+#REF!</f>
        <v>#REF!</v>
      </c>
      <c r="E16" s="90" t="e">
        <f>+#REF!</f>
        <v>#REF!</v>
      </c>
    </row>
    <row r="17" spans="2:5" ht="24.75" customHeight="1" x14ac:dyDescent="0.25">
      <c r="B17" s="99" t="e">
        <f>+#REF!</f>
        <v>#REF!</v>
      </c>
      <c r="C17" s="89" t="e">
        <f>+#REF!</f>
        <v>#REF!</v>
      </c>
      <c r="D17" s="88" t="e">
        <f>+#REF!</f>
        <v>#REF!</v>
      </c>
      <c r="E17" s="90" t="e">
        <f>+#REF!</f>
        <v>#REF!</v>
      </c>
    </row>
    <row r="18" spans="2:5" ht="24.75" customHeight="1" x14ac:dyDescent="0.25">
      <c r="B18" s="99" t="e">
        <f>+#REF!</f>
        <v>#REF!</v>
      </c>
      <c r="C18" s="89" t="e">
        <f>+#REF!</f>
        <v>#REF!</v>
      </c>
      <c r="D18" s="88" t="e">
        <f>+#REF!</f>
        <v>#REF!</v>
      </c>
      <c r="E18" s="90" t="e">
        <f>+#REF!</f>
        <v>#REF!</v>
      </c>
    </row>
    <row r="19" spans="2:5" ht="24.75" customHeight="1" x14ac:dyDescent="0.25">
      <c r="B19" s="99" t="e">
        <f>+#REF!</f>
        <v>#REF!</v>
      </c>
      <c r="C19" s="89" t="e">
        <f>+#REF!</f>
        <v>#REF!</v>
      </c>
      <c r="D19" s="88" t="e">
        <f>+#REF!</f>
        <v>#REF!</v>
      </c>
      <c r="E19" s="90" t="e">
        <f>+#REF!</f>
        <v>#REF!</v>
      </c>
    </row>
    <row r="20" spans="2:5" ht="24.75" customHeight="1" x14ac:dyDescent="0.25">
      <c r="B20" s="99" t="e">
        <f>+#REF!</f>
        <v>#REF!</v>
      </c>
      <c r="C20" s="89" t="e">
        <f>+#REF!</f>
        <v>#REF!</v>
      </c>
      <c r="D20" s="88" t="e">
        <f>+#REF!</f>
        <v>#REF!</v>
      </c>
      <c r="E20" s="90" t="e">
        <f>+#REF!</f>
        <v>#REF!</v>
      </c>
    </row>
    <row r="21" spans="2:5" ht="24.75" customHeight="1" x14ac:dyDescent="0.25">
      <c r="B21" s="99" t="e">
        <f>+#REF!</f>
        <v>#REF!</v>
      </c>
      <c r="C21" s="89" t="e">
        <f>+#REF!</f>
        <v>#REF!</v>
      </c>
      <c r="D21" s="88" t="e">
        <f>+#REF!</f>
        <v>#REF!</v>
      </c>
      <c r="E21" s="90" t="e">
        <f>+#REF!</f>
        <v>#REF!</v>
      </c>
    </row>
    <row r="22" spans="2:5" ht="24.75" customHeight="1" x14ac:dyDescent="0.25">
      <c r="B22" s="99" t="e">
        <f>+#REF!</f>
        <v>#REF!</v>
      </c>
      <c r="C22" s="89" t="e">
        <f>+#REF!</f>
        <v>#REF!</v>
      </c>
      <c r="D22" s="88" t="e">
        <f>+#REF!</f>
        <v>#REF!</v>
      </c>
      <c r="E22" s="90" t="e">
        <f>+#REF!</f>
        <v>#REF!</v>
      </c>
    </row>
    <row r="23" spans="2:5" ht="24.75" customHeight="1" x14ac:dyDescent="0.25">
      <c r="B23" s="99" t="e">
        <f>+#REF!</f>
        <v>#REF!</v>
      </c>
      <c r="C23" s="89" t="e">
        <f>+#REF!</f>
        <v>#REF!</v>
      </c>
      <c r="D23" s="88" t="e">
        <f>+#REF!</f>
        <v>#REF!</v>
      </c>
      <c r="E23" s="90" t="e">
        <f>+#REF!</f>
        <v>#REF!</v>
      </c>
    </row>
    <row r="24" spans="2:5" ht="24.75" customHeight="1" x14ac:dyDescent="0.25">
      <c r="B24" s="99" t="e">
        <f>+#REF!</f>
        <v>#REF!</v>
      </c>
      <c r="C24" s="89" t="e">
        <f>+#REF!</f>
        <v>#REF!</v>
      </c>
      <c r="D24" s="88" t="e">
        <f>+#REF!</f>
        <v>#REF!</v>
      </c>
      <c r="E24" s="90" t="e">
        <f>+#REF!</f>
        <v>#REF!</v>
      </c>
    </row>
    <row r="25" spans="2:5" ht="24.75" customHeight="1" x14ac:dyDescent="0.25">
      <c r="B25" s="99" t="e">
        <f>+#REF!</f>
        <v>#REF!</v>
      </c>
      <c r="C25" s="89" t="e">
        <f>+#REF!</f>
        <v>#REF!</v>
      </c>
      <c r="D25" s="88" t="e">
        <f>+#REF!</f>
        <v>#REF!</v>
      </c>
      <c r="E25" s="90" t="e">
        <f>+#REF!</f>
        <v>#REF!</v>
      </c>
    </row>
    <row r="26" spans="2:5" ht="24.75" customHeight="1" x14ac:dyDescent="0.25">
      <c r="B26" s="99" t="e">
        <f>+#REF!</f>
        <v>#REF!</v>
      </c>
      <c r="C26" s="89" t="e">
        <f>+#REF!</f>
        <v>#REF!</v>
      </c>
      <c r="D26" s="88" t="e">
        <f>+#REF!</f>
        <v>#REF!</v>
      </c>
      <c r="E26" s="90" t="e">
        <f>+#REF!</f>
        <v>#REF!</v>
      </c>
    </row>
    <row r="27" spans="2:5" ht="24.75" customHeight="1" x14ac:dyDescent="0.25">
      <c r="B27" s="99" t="e">
        <f>+#REF!</f>
        <v>#REF!</v>
      </c>
      <c r="C27" s="89" t="e">
        <f>+#REF!</f>
        <v>#REF!</v>
      </c>
      <c r="D27" s="88" t="e">
        <f>+#REF!</f>
        <v>#REF!</v>
      </c>
      <c r="E27" s="90" t="e">
        <f>+#REF!</f>
        <v>#REF!</v>
      </c>
    </row>
    <row r="28" spans="2:5" ht="24.75" customHeight="1" x14ac:dyDescent="0.25">
      <c r="B28" s="99" t="e">
        <f>+#REF!</f>
        <v>#REF!</v>
      </c>
      <c r="C28" s="89" t="e">
        <f>+#REF!</f>
        <v>#REF!</v>
      </c>
      <c r="D28" s="88" t="e">
        <f>+#REF!</f>
        <v>#REF!</v>
      </c>
      <c r="E28" s="90" t="e">
        <f>+#REF!</f>
        <v>#REF!</v>
      </c>
    </row>
    <row r="29" spans="2:5" ht="24.75" customHeight="1" thickBot="1" x14ac:dyDescent="0.3">
      <c r="B29" s="100" t="e">
        <f>+#REF!</f>
        <v>#REF!</v>
      </c>
      <c r="C29" s="101" t="e">
        <f>+#REF!</f>
        <v>#REF!</v>
      </c>
      <c r="D29" s="102" t="e">
        <f>+#REF!</f>
        <v>#REF!</v>
      </c>
      <c r="E29" s="103" t="e">
        <f>+#REF!</f>
        <v>#REF!</v>
      </c>
    </row>
    <row r="30" spans="2:5" ht="24.75" customHeight="1" x14ac:dyDescent="0.25">
      <c r="B30" s="95" t="e">
        <f>+#REF!</f>
        <v>#REF!</v>
      </c>
      <c r="C30" s="96" t="e">
        <f>+#REF!</f>
        <v>#REF!</v>
      </c>
      <c r="D30" s="97" t="e">
        <f>+#REF!</f>
        <v>#REF!</v>
      </c>
      <c r="E30" s="98" t="e">
        <f>+#REF!</f>
        <v>#REF!</v>
      </c>
    </row>
    <row r="31" spans="2:5" ht="24.75" customHeight="1" x14ac:dyDescent="0.25">
      <c r="B31" s="99" t="e">
        <f>+#REF!</f>
        <v>#REF!</v>
      </c>
      <c r="C31" s="89" t="e">
        <f>+#REF!</f>
        <v>#REF!</v>
      </c>
      <c r="D31" s="88" t="e">
        <f>+#REF!</f>
        <v>#REF!</v>
      </c>
      <c r="E31" s="90" t="e">
        <f>+#REF!</f>
        <v>#REF!</v>
      </c>
    </row>
    <row r="32" spans="2:5" ht="24.75" customHeight="1" x14ac:dyDescent="0.25">
      <c r="B32" s="99" t="e">
        <f>+#REF!</f>
        <v>#REF!</v>
      </c>
      <c r="C32" s="89" t="e">
        <f>+#REF!</f>
        <v>#REF!</v>
      </c>
      <c r="D32" s="88" t="e">
        <f>+#REF!</f>
        <v>#REF!</v>
      </c>
      <c r="E32" s="90" t="e">
        <f>+#REF!</f>
        <v>#REF!</v>
      </c>
    </row>
    <row r="33" spans="2:5" ht="24.75" customHeight="1" x14ac:dyDescent="0.25">
      <c r="B33" s="99" t="e">
        <f>+#REF!</f>
        <v>#REF!</v>
      </c>
      <c r="C33" s="89" t="e">
        <f>+#REF!</f>
        <v>#REF!</v>
      </c>
      <c r="D33" s="88" t="e">
        <f>+#REF!</f>
        <v>#REF!</v>
      </c>
      <c r="E33" s="90" t="e">
        <f>+#REF!</f>
        <v>#REF!</v>
      </c>
    </row>
    <row r="34" spans="2:5" ht="24.75" customHeight="1" x14ac:dyDescent="0.25">
      <c r="B34" s="99" t="e">
        <f>+#REF!</f>
        <v>#REF!</v>
      </c>
      <c r="C34" s="89" t="e">
        <f>+#REF!</f>
        <v>#REF!</v>
      </c>
      <c r="D34" s="88" t="e">
        <f>+#REF!</f>
        <v>#REF!</v>
      </c>
      <c r="E34" s="90" t="e">
        <f>+#REF!</f>
        <v>#REF!</v>
      </c>
    </row>
    <row r="35" spans="2:5" ht="24.75" customHeight="1" x14ac:dyDescent="0.25">
      <c r="B35" s="99" t="e">
        <f>+#REF!</f>
        <v>#REF!</v>
      </c>
      <c r="C35" s="89" t="e">
        <f>+#REF!</f>
        <v>#REF!</v>
      </c>
      <c r="D35" s="88" t="e">
        <f>+#REF!</f>
        <v>#REF!</v>
      </c>
      <c r="E35" s="90" t="e">
        <f>+#REF!</f>
        <v>#REF!</v>
      </c>
    </row>
    <row r="36" spans="2:5" ht="24.75" customHeight="1" x14ac:dyDescent="0.25">
      <c r="B36" s="99" t="e">
        <f>+#REF!</f>
        <v>#REF!</v>
      </c>
      <c r="C36" s="89" t="e">
        <f>+#REF!</f>
        <v>#REF!</v>
      </c>
      <c r="D36" s="88" t="e">
        <f>+#REF!</f>
        <v>#REF!</v>
      </c>
      <c r="E36" s="90" t="e">
        <f>+#REF!</f>
        <v>#REF!</v>
      </c>
    </row>
    <row r="37" spans="2:5" ht="24.75" customHeight="1" x14ac:dyDescent="0.25">
      <c r="B37" s="99" t="e">
        <f>+#REF!</f>
        <v>#REF!</v>
      </c>
      <c r="C37" s="89" t="e">
        <f>+#REF!</f>
        <v>#REF!</v>
      </c>
      <c r="D37" s="88" t="e">
        <f>+#REF!</f>
        <v>#REF!</v>
      </c>
      <c r="E37" s="90" t="e">
        <f>+#REF!</f>
        <v>#REF!</v>
      </c>
    </row>
    <row r="38" spans="2:5" ht="24.75" customHeight="1" x14ac:dyDescent="0.25">
      <c r="B38" s="99" t="e">
        <f>+#REF!</f>
        <v>#REF!</v>
      </c>
      <c r="C38" s="89" t="e">
        <f>+#REF!</f>
        <v>#REF!</v>
      </c>
      <c r="D38" s="88" t="e">
        <f>+#REF!</f>
        <v>#REF!</v>
      </c>
      <c r="E38" s="90" t="e">
        <f>+#REF!</f>
        <v>#REF!</v>
      </c>
    </row>
    <row r="39" spans="2:5" ht="24.75" customHeight="1" thickBot="1" x14ac:dyDescent="0.3">
      <c r="B39" s="100" t="e">
        <f>+#REF!</f>
        <v>#REF!</v>
      </c>
      <c r="C39" s="101" t="e">
        <f>+#REF!</f>
        <v>#REF!</v>
      </c>
      <c r="D39" s="102" t="e">
        <f>+#REF!</f>
        <v>#REF!</v>
      </c>
      <c r="E39" s="103" t="e">
        <f>+#REF!</f>
        <v>#REF!</v>
      </c>
    </row>
    <row r="41" spans="2:5" x14ac:dyDescent="0.25">
      <c r="E41" s="121">
        <v>200</v>
      </c>
    </row>
  </sheetData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0"/>
  <sheetViews>
    <sheetView workbookViewId="0">
      <selection activeCell="G18" sqref="G18"/>
    </sheetView>
  </sheetViews>
  <sheetFormatPr baseColWidth="10" defaultRowHeight="15" x14ac:dyDescent="0.25"/>
  <cols>
    <col min="1" max="1" width="5.7109375" customWidth="1"/>
    <col min="2" max="2" width="3" bestFit="1" customWidth="1"/>
    <col min="3" max="3" width="61" customWidth="1"/>
    <col min="4" max="4" width="23.42578125" customWidth="1"/>
    <col min="5" max="5" width="39.42578125" style="3" customWidth="1"/>
  </cols>
  <sheetData>
    <row r="2" spans="2:5" ht="18.75" x14ac:dyDescent="0.3">
      <c r="B2" s="125" t="s">
        <v>293</v>
      </c>
    </row>
    <row r="3" spans="2:5" ht="9" customHeight="1" x14ac:dyDescent="0.25"/>
    <row r="4" spans="2:5" ht="18.75" x14ac:dyDescent="0.3">
      <c r="B4" s="125" t="s">
        <v>285</v>
      </c>
      <c r="C4" s="86"/>
    </row>
    <row r="5" spans="2:5" ht="15.75" x14ac:dyDescent="0.25">
      <c r="C5" s="86"/>
    </row>
    <row r="6" spans="2:5" ht="48" thickBot="1" x14ac:dyDescent="0.3">
      <c r="B6" s="94"/>
      <c r="C6" s="123" t="s">
        <v>291</v>
      </c>
      <c r="D6" s="124" t="s">
        <v>292</v>
      </c>
      <c r="E6" s="124" t="s">
        <v>295</v>
      </c>
    </row>
    <row r="7" spans="2:5" ht="29.25" customHeight="1" x14ac:dyDescent="0.25">
      <c r="B7" s="95" t="e">
        <f>+#REF!</f>
        <v>#REF!</v>
      </c>
      <c r="C7" s="96" t="e">
        <f>+#REF!</f>
        <v>#REF!</v>
      </c>
      <c r="D7" s="97" t="e">
        <f>+#REF!</f>
        <v>#REF!</v>
      </c>
      <c r="E7" s="98" t="e">
        <f>+#REF!</f>
        <v>#REF!</v>
      </c>
    </row>
    <row r="8" spans="2:5" ht="29.25" customHeight="1" x14ac:dyDescent="0.25">
      <c r="B8" s="99" t="e">
        <f>+#REF!</f>
        <v>#REF!</v>
      </c>
      <c r="C8" s="89" t="e">
        <f>+#REF!</f>
        <v>#REF!</v>
      </c>
      <c r="D8" s="88" t="e">
        <f>+#REF!</f>
        <v>#REF!</v>
      </c>
      <c r="E8" s="90" t="e">
        <f>+#REF!</f>
        <v>#REF!</v>
      </c>
    </row>
    <row r="9" spans="2:5" ht="29.25" customHeight="1" x14ac:dyDescent="0.25">
      <c r="B9" s="99" t="e">
        <f>+#REF!</f>
        <v>#REF!</v>
      </c>
      <c r="C9" s="89" t="e">
        <f>+#REF!</f>
        <v>#REF!</v>
      </c>
      <c r="D9" s="88" t="e">
        <f>+#REF!</f>
        <v>#REF!</v>
      </c>
      <c r="E9" s="90" t="e">
        <f>+#REF!</f>
        <v>#REF!</v>
      </c>
    </row>
    <row r="10" spans="2:5" ht="29.25" customHeight="1" x14ac:dyDescent="0.25">
      <c r="B10" s="99" t="e">
        <f>+#REF!</f>
        <v>#REF!</v>
      </c>
      <c r="C10" s="89" t="e">
        <f>+#REF!</f>
        <v>#REF!</v>
      </c>
      <c r="D10" s="88" t="e">
        <f>+#REF!</f>
        <v>#REF!</v>
      </c>
      <c r="E10" s="90" t="e">
        <f>+#REF!</f>
        <v>#REF!</v>
      </c>
    </row>
    <row r="11" spans="2:5" ht="29.25" customHeight="1" x14ac:dyDescent="0.25">
      <c r="B11" s="99" t="e">
        <f>+#REF!</f>
        <v>#REF!</v>
      </c>
      <c r="C11" s="89" t="e">
        <f>+#REF!</f>
        <v>#REF!</v>
      </c>
      <c r="D11" s="88" t="e">
        <f>+#REF!</f>
        <v>#REF!</v>
      </c>
      <c r="E11" s="90" t="e">
        <f>+#REF!</f>
        <v>#REF!</v>
      </c>
    </row>
    <row r="12" spans="2:5" ht="29.25" customHeight="1" x14ac:dyDescent="0.25">
      <c r="B12" s="99" t="e">
        <f>+#REF!</f>
        <v>#REF!</v>
      </c>
      <c r="C12" s="89" t="e">
        <f>+#REF!</f>
        <v>#REF!</v>
      </c>
      <c r="D12" s="88" t="e">
        <f>+#REF!</f>
        <v>#REF!</v>
      </c>
      <c r="E12" s="90" t="e">
        <f>+#REF!</f>
        <v>#REF!</v>
      </c>
    </row>
    <row r="13" spans="2:5" ht="29.25" customHeight="1" thickBot="1" x14ac:dyDescent="0.3">
      <c r="B13" s="100" t="e">
        <f>+#REF!</f>
        <v>#REF!</v>
      </c>
      <c r="C13" s="101" t="e">
        <f>+#REF!</f>
        <v>#REF!</v>
      </c>
      <c r="D13" s="102" t="e">
        <f>+#REF!</f>
        <v>#REF!</v>
      </c>
      <c r="E13" s="103" t="e">
        <f>+#REF!</f>
        <v>#REF!</v>
      </c>
    </row>
    <row r="14" spans="2:5" ht="29.25" customHeight="1" x14ac:dyDescent="0.25">
      <c r="B14" s="95" t="e">
        <f>+#REF!</f>
        <v>#REF!</v>
      </c>
      <c r="C14" s="96" t="e">
        <f>+#REF!</f>
        <v>#REF!</v>
      </c>
      <c r="D14" s="97" t="e">
        <f>+#REF!</f>
        <v>#REF!</v>
      </c>
      <c r="E14" s="98" t="e">
        <f>+#REF!</f>
        <v>#REF!</v>
      </c>
    </row>
    <row r="15" spans="2:5" ht="29.25" customHeight="1" x14ac:dyDescent="0.25">
      <c r="B15" s="99" t="e">
        <f>+#REF!</f>
        <v>#REF!</v>
      </c>
      <c r="C15" s="89" t="e">
        <f>+#REF!</f>
        <v>#REF!</v>
      </c>
      <c r="D15" s="88" t="e">
        <f>+#REF!</f>
        <v>#REF!</v>
      </c>
      <c r="E15" s="90" t="e">
        <f>+#REF!</f>
        <v>#REF!</v>
      </c>
    </row>
    <row r="16" spans="2:5" ht="29.25" customHeight="1" x14ac:dyDescent="0.25">
      <c r="B16" s="99" t="e">
        <f>+#REF!</f>
        <v>#REF!</v>
      </c>
      <c r="C16" s="89" t="e">
        <f>+#REF!</f>
        <v>#REF!</v>
      </c>
      <c r="D16" s="88" t="e">
        <f>+#REF!</f>
        <v>#REF!</v>
      </c>
      <c r="E16" s="90" t="e">
        <f>+#REF!</f>
        <v>#REF!</v>
      </c>
    </row>
    <row r="17" spans="2:5" ht="29.25" customHeight="1" x14ac:dyDescent="0.25">
      <c r="B17" s="99" t="e">
        <f>+#REF!</f>
        <v>#REF!</v>
      </c>
      <c r="C17" s="89" t="e">
        <f>+#REF!</f>
        <v>#REF!</v>
      </c>
      <c r="D17" s="88" t="e">
        <f>+#REF!</f>
        <v>#REF!</v>
      </c>
      <c r="E17" s="90" t="e">
        <f>+#REF!</f>
        <v>#REF!</v>
      </c>
    </row>
    <row r="18" spans="2:5" ht="29.25" customHeight="1" x14ac:dyDescent="0.25">
      <c r="B18" s="99" t="e">
        <f>+#REF!</f>
        <v>#REF!</v>
      </c>
      <c r="C18" s="89" t="e">
        <f>+#REF!</f>
        <v>#REF!</v>
      </c>
      <c r="D18" s="88" t="e">
        <f>+#REF!</f>
        <v>#REF!</v>
      </c>
      <c r="E18" s="90" t="e">
        <f>+#REF!</f>
        <v>#REF!</v>
      </c>
    </row>
    <row r="19" spans="2:5" ht="29.25" customHeight="1" x14ac:dyDescent="0.25">
      <c r="B19" s="99" t="e">
        <f>+#REF!</f>
        <v>#REF!</v>
      </c>
      <c r="C19" s="89" t="e">
        <f>+#REF!</f>
        <v>#REF!</v>
      </c>
      <c r="D19" s="88" t="e">
        <f>+#REF!</f>
        <v>#REF!</v>
      </c>
      <c r="E19" s="90" t="e">
        <f>+#REF!</f>
        <v>#REF!</v>
      </c>
    </row>
    <row r="20" spans="2:5" ht="29.25" customHeight="1" x14ac:dyDescent="0.25">
      <c r="B20" s="99" t="e">
        <f>+#REF!</f>
        <v>#REF!</v>
      </c>
      <c r="C20" s="89" t="e">
        <f>+#REF!</f>
        <v>#REF!</v>
      </c>
      <c r="D20" s="88" t="e">
        <f>+#REF!</f>
        <v>#REF!</v>
      </c>
      <c r="E20" s="90" t="e">
        <f>+#REF!</f>
        <v>#REF!</v>
      </c>
    </row>
    <row r="21" spans="2:5" ht="29.25" customHeight="1" x14ac:dyDescent="0.25">
      <c r="B21" s="99" t="e">
        <f>+#REF!</f>
        <v>#REF!</v>
      </c>
      <c r="C21" s="89" t="e">
        <f>+#REF!</f>
        <v>#REF!</v>
      </c>
      <c r="D21" s="88" t="e">
        <f>+#REF!</f>
        <v>#REF!</v>
      </c>
      <c r="E21" s="90" t="e">
        <f>+#REF!</f>
        <v>#REF!</v>
      </c>
    </row>
    <row r="22" spans="2:5" ht="29.25" customHeight="1" x14ac:dyDescent="0.25">
      <c r="B22" s="99" t="e">
        <f>+#REF!</f>
        <v>#REF!</v>
      </c>
      <c r="C22" s="89" t="e">
        <f>+#REF!</f>
        <v>#REF!</v>
      </c>
      <c r="D22" s="88" t="e">
        <f>+#REF!</f>
        <v>#REF!</v>
      </c>
      <c r="E22" s="90" t="e">
        <f>+#REF!</f>
        <v>#REF!</v>
      </c>
    </row>
    <row r="23" spans="2:5" ht="29.25" customHeight="1" x14ac:dyDescent="0.25">
      <c r="B23" s="99" t="e">
        <f>+#REF!</f>
        <v>#REF!</v>
      </c>
      <c r="C23" s="89" t="e">
        <f>+#REF!</f>
        <v>#REF!</v>
      </c>
      <c r="D23" s="88" t="e">
        <f>+#REF!</f>
        <v>#REF!</v>
      </c>
      <c r="E23" s="90" t="e">
        <f>+#REF!</f>
        <v>#REF!</v>
      </c>
    </row>
    <row r="24" spans="2:5" ht="29.25" customHeight="1" x14ac:dyDescent="0.25">
      <c r="B24" s="99" t="e">
        <f>+#REF!</f>
        <v>#REF!</v>
      </c>
      <c r="C24" s="89" t="e">
        <f>+#REF!</f>
        <v>#REF!</v>
      </c>
      <c r="D24" s="88" t="e">
        <f>+#REF!</f>
        <v>#REF!</v>
      </c>
      <c r="E24" s="90" t="e">
        <f>+#REF!</f>
        <v>#REF!</v>
      </c>
    </row>
    <row r="25" spans="2:5" ht="29.25" customHeight="1" x14ac:dyDescent="0.25">
      <c r="B25" s="99" t="e">
        <f>+#REF!</f>
        <v>#REF!</v>
      </c>
      <c r="C25" s="89" t="e">
        <f>+#REF!</f>
        <v>#REF!</v>
      </c>
      <c r="D25" s="88" t="e">
        <f>+#REF!</f>
        <v>#REF!</v>
      </c>
      <c r="E25" s="90" t="e">
        <f>+#REF!</f>
        <v>#REF!</v>
      </c>
    </row>
    <row r="26" spans="2:5" ht="29.25" customHeight="1" x14ac:dyDescent="0.25">
      <c r="B26" s="99" t="e">
        <f>+#REF!</f>
        <v>#REF!</v>
      </c>
      <c r="C26" s="89" t="e">
        <f>+#REF!</f>
        <v>#REF!</v>
      </c>
      <c r="D26" s="88" t="e">
        <f>+#REF!</f>
        <v>#REF!</v>
      </c>
      <c r="E26" s="90" t="e">
        <f>+#REF!</f>
        <v>#REF!</v>
      </c>
    </row>
    <row r="27" spans="2:5" ht="29.25" customHeight="1" x14ac:dyDescent="0.25">
      <c r="B27" s="99" t="e">
        <f>+#REF!</f>
        <v>#REF!</v>
      </c>
      <c r="C27" s="89" t="e">
        <f>+#REF!</f>
        <v>#REF!</v>
      </c>
      <c r="D27" s="88" t="e">
        <f>+#REF!</f>
        <v>#REF!</v>
      </c>
      <c r="E27" s="90" t="e">
        <f>+#REF!</f>
        <v>#REF!</v>
      </c>
    </row>
    <row r="28" spans="2:5" ht="29.25" customHeight="1" thickBot="1" x14ac:dyDescent="0.3">
      <c r="B28" s="99" t="e">
        <f>+#REF!</f>
        <v>#REF!</v>
      </c>
      <c r="C28" s="89" t="e">
        <f>+#REF!</f>
        <v>#REF!</v>
      </c>
      <c r="D28" s="88" t="e">
        <f>+#REF!</f>
        <v>#REF!</v>
      </c>
      <c r="E28" s="90" t="e">
        <f>+#REF!</f>
        <v>#REF!</v>
      </c>
    </row>
    <row r="29" spans="2:5" ht="29.25" customHeight="1" x14ac:dyDescent="0.25">
      <c r="B29" s="99" t="e">
        <f>+#REF!</f>
        <v>#REF!</v>
      </c>
      <c r="C29" s="96" t="e">
        <f>+#REF!</f>
        <v>#REF!</v>
      </c>
      <c r="D29" s="97" t="e">
        <f>+#REF!</f>
        <v>#REF!</v>
      </c>
      <c r="E29" s="98" t="e">
        <f>+#REF!</f>
        <v>#REF!</v>
      </c>
    </row>
    <row r="30" spans="2:5" ht="29.25" customHeight="1" x14ac:dyDescent="0.25">
      <c r="B30" s="99" t="e">
        <f>+#REF!</f>
        <v>#REF!</v>
      </c>
      <c r="C30" s="89" t="e">
        <f>+#REF!</f>
        <v>#REF!</v>
      </c>
      <c r="D30" s="88" t="e">
        <f>+#REF!</f>
        <v>#REF!</v>
      </c>
      <c r="E30" s="90" t="e">
        <f>+#REF!</f>
        <v>#REF!</v>
      </c>
    </row>
    <row r="31" spans="2:5" ht="29.25" customHeight="1" x14ac:dyDescent="0.25">
      <c r="B31" s="99" t="e">
        <f>+#REF!</f>
        <v>#REF!</v>
      </c>
      <c r="C31" s="89" t="e">
        <f>+#REF!</f>
        <v>#REF!</v>
      </c>
      <c r="D31" s="88" t="e">
        <f>+#REF!</f>
        <v>#REF!</v>
      </c>
      <c r="E31" s="90" t="e">
        <f>+#REF!</f>
        <v>#REF!</v>
      </c>
    </row>
    <row r="32" spans="2:5" ht="29.25" customHeight="1" x14ac:dyDescent="0.25">
      <c r="B32" s="99" t="e">
        <f>+#REF!</f>
        <v>#REF!</v>
      </c>
      <c r="C32" s="89" t="e">
        <f>+#REF!</f>
        <v>#REF!</v>
      </c>
      <c r="D32" s="88" t="e">
        <f>+#REF!</f>
        <v>#REF!</v>
      </c>
      <c r="E32" s="90" t="e">
        <f>+#REF!</f>
        <v>#REF!</v>
      </c>
    </row>
    <row r="33" spans="2:5" ht="29.25" customHeight="1" x14ac:dyDescent="0.25">
      <c r="B33" s="99" t="e">
        <f>+#REF!</f>
        <v>#REF!</v>
      </c>
      <c r="C33" s="89" t="e">
        <f>+#REF!</f>
        <v>#REF!</v>
      </c>
      <c r="D33" s="88" t="e">
        <f>+#REF!</f>
        <v>#REF!</v>
      </c>
      <c r="E33" s="90" t="e">
        <f>+#REF!</f>
        <v>#REF!</v>
      </c>
    </row>
    <row r="34" spans="2:5" ht="29.25" customHeight="1" x14ac:dyDescent="0.25">
      <c r="B34" s="99" t="e">
        <f>+#REF!</f>
        <v>#REF!</v>
      </c>
      <c r="C34" s="89" t="e">
        <f>+#REF!</f>
        <v>#REF!</v>
      </c>
      <c r="D34" s="88" t="e">
        <f>+#REF!</f>
        <v>#REF!</v>
      </c>
      <c r="E34" s="90" t="e">
        <f>+#REF!</f>
        <v>#REF!</v>
      </c>
    </row>
    <row r="35" spans="2:5" ht="29.25" customHeight="1" x14ac:dyDescent="0.25">
      <c r="B35" s="99" t="e">
        <f>+#REF!</f>
        <v>#REF!</v>
      </c>
      <c r="C35" s="89" t="e">
        <f>+#REF!</f>
        <v>#REF!</v>
      </c>
      <c r="D35" s="88" t="e">
        <f>+#REF!</f>
        <v>#REF!</v>
      </c>
      <c r="E35" s="90" t="e">
        <f>+#REF!</f>
        <v>#REF!</v>
      </c>
    </row>
    <row r="36" spans="2:5" ht="29.25" customHeight="1" x14ac:dyDescent="0.25">
      <c r="B36" s="99" t="e">
        <f>+#REF!</f>
        <v>#REF!</v>
      </c>
      <c r="C36" s="89" t="e">
        <f>+#REF!</f>
        <v>#REF!</v>
      </c>
      <c r="D36" s="88" t="e">
        <f>+#REF!</f>
        <v>#REF!</v>
      </c>
      <c r="E36" s="90" t="e">
        <f>+#REF!</f>
        <v>#REF!</v>
      </c>
    </row>
    <row r="37" spans="2:5" ht="29.25" customHeight="1" x14ac:dyDescent="0.25">
      <c r="B37" s="99" t="e">
        <f>+#REF!</f>
        <v>#REF!</v>
      </c>
      <c r="C37" s="89" t="e">
        <f>+#REF!</f>
        <v>#REF!</v>
      </c>
      <c r="D37" s="88" t="e">
        <f>+#REF!</f>
        <v>#REF!</v>
      </c>
      <c r="E37" s="90" t="e">
        <f>+#REF!</f>
        <v>#REF!</v>
      </c>
    </row>
    <row r="38" spans="2:5" ht="29.25" customHeight="1" thickBot="1" x14ac:dyDescent="0.3">
      <c r="B38" s="99" t="e">
        <f>+#REF!</f>
        <v>#REF!</v>
      </c>
      <c r="C38" s="101" t="e">
        <f>+#REF!</f>
        <v>#REF!</v>
      </c>
      <c r="D38" s="102" t="e">
        <f>+#REF!</f>
        <v>#REF!</v>
      </c>
      <c r="E38" s="103" t="e">
        <f>+#REF!</f>
        <v>#REF!</v>
      </c>
    </row>
    <row r="40" spans="2:5" x14ac:dyDescent="0.25">
      <c r="E40" s="121" t="e">
        <f>SUM(E7:E39)</f>
        <v>#REF!</v>
      </c>
    </row>
  </sheetData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topLeftCell="G49" zoomScaleNormal="100" workbookViewId="0">
      <selection activeCell="V71" sqref="V71"/>
    </sheetView>
  </sheetViews>
  <sheetFormatPr baseColWidth="10" defaultColWidth="9.140625" defaultRowHeight="15" x14ac:dyDescent="0.25"/>
  <cols>
    <col min="1" max="1" width="6.42578125" bestFit="1" customWidth="1"/>
    <col min="2" max="2" width="30" customWidth="1"/>
    <col min="3" max="3" width="9.42578125" style="47" customWidth="1"/>
    <col min="4" max="4" width="11" style="3" customWidth="1"/>
    <col min="5" max="5" width="12" style="3" customWidth="1"/>
    <col min="6" max="6" width="9.85546875" style="3" customWidth="1"/>
    <col min="7" max="7" width="12" style="3" customWidth="1"/>
    <col min="8" max="8" width="12" customWidth="1"/>
    <col min="9" max="9" width="12.140625" customWidth="1"/>
    <col min="10" max="10" width="11.7109375" customWidth="1"/>
    <col min="11" max="11" width="11.85546875" customWidth="1"/>
    <col min="12" max="12" width="2.42578125" customWidth="1"/>
    <col min="15" max="15" width="15.5703125" bestFit="1" customWidth="1"/>
    <col min="16" max="16" width="4.5703125" customWidth="1"/>
    <col min="17" max="17" width="14.5703125" bestFit="1" customWidth="1"/>
    <col min="18" max="18" width="13" bestFit="1" customWidth="1"/>
    <col min="19" max="19" width="3.140625" customWidth="1"/>
    <col min="20" max="20" width="4.5703125" bestFit="1" customWidth="1"/>
    <col min="21" max="21" width="17.140625" bestFit="1" customWidth="1"/>
    <col min="22" max="22" width="11.140625" bestFit="1" customWidth="1"/>
    <col min="23" max="23" width="14.5703125" bestFit="1" customWidth="1"/>
    <col min="24" max="24" width="11.140625" bestFit="1" customWidth="1"/>
    <col min="25" max="25" width="14.5703125" bestFit="1" customWidth="1"/>
    <col min="26" max="26" width="13" bestFit="1" customWidth="1"/>
  </cols>
  <sheetData>
    <row r="1" spans="1:17" x14ac:dyDescent="0.25">
      <c r="B1" s="478" t="s">
        <v>527</v>
      </c>
      <c r="C1" s="479"/>
    </row>
    <row r="2" spans="1:17" ht="15" customHeight="1" x14ac:dyDescent="0.25">
      <c r="D2" s="478" t="s">
        <v>526</v>
      </c>
      <c r="E2" s="479"/>
      <c r="F2" s="478" t="s">
        <v>528</v>
      </c>
      <c r="G2" s="479"/>
      <c r="H2" s="478" t="s">
        <v>526</v>
      </c>
      <c r="I2" s="479"/>
      <c r="J2" s="478" t="s">
        <v>528</v>
      </c>
      <c r="K2" s="479"/>
    </row>
    <row r="3" spans="1:17" s="1" customFormat="1" ht="17.25" customHeight="1" thickBot="1" x14ac:dyDescent="0.3">
      <c r="B3" s="5" t="s">
        <v>0</v>
      </c>
      <c r="C3" s="46" t="s">
        <v>43</v>
      </c>
      <c r="D3" s="104" t="s">
        <v>524</v>
      </c>
      <c r="E3" s="104" t="s">
        <v>525</v>
      </c>
      <c r="F3" s="104" t="s">
        <v>524</v>
      </c>
      <c r="G3" s="104" t="s">
        <v>525</v>
      </c>
      <c r="H3" s="104" t="s">
        <v>524</v>
      </c>
      <c r="I3" s="104" t="s">
        <v>525</v>
      </c>
      <c r="J3" s="104" t="s">
        <v>524</v>
      </c>
      <c r="K3" s="104" t="s">
        <v>525</v>
      </c>
    </row>
    <row r="4" spans="1:17" ht="15" customHeight="1" x14ac:dyDescent="0.25">
      <c r="A4" s="162">
        <v>1</v>
      </c>
      <c r="B4" s="163" t="s">
        <v>37</v>
      </c>
      <c r="C4" s="164" t="s">
        <v>305</v>
      </c>
      <c r="D4" s="199">
        <v>3</v>
      </c>
      <c r="E4" s="199">
        <v>3</v>
      </c>
      <c r="F4" s="199">
        <v>5</v>
      </c>
      <c r="G4" s="200">
        <v>11</v>
      </c>
      <c r="H4" s="201">
        <f>+D4*2000</f>
        <v>6000</v>
      </c>
      <c r="I4" s="202">
        <f>+E4*1500</f>
        <v>4500</v>
      </c>
      <c r="J4" s="201">
        <f>+F4*2000</f>
        <v>10000</v>
      </c>
      <c r="K4" s="202">
        <f>+G4*1500</f>
        <v>16500</v>
      </c>
      <c r="Q4">
        <v>93750</v>
      </c>
    </row>
    <row r="5" spans="1:17" ht="15" customHeight="1" x14ac:dyDescent="0.25">
      <c r="A5" s="168">
        <v>2</v>
      </c>
      <c r="B5" s="111" t="s">
        <v>290</v>
      </c>
      <c r="C5" s="106" t="s">
        <v>305</v>
      </c>
      <c r="D5" s="203">
        <v>1</v>
      </c>
      <c r="E5" s="203">
        <v>1</v>
      </c>
      <c r="F5" s="203">
        <v>1</v>
      </c>
      <c r="G5" s="204">
        <v>1</v>
      </c>
      <c r="H5" s="205">
        <f t="shared" ref="H5:H38" si="0">+D5*2000</f>
        <v>2000</v>
      </c>
      <c r="I5" s="206">
        <f t="shared" ref="I5:I38" si="1">+E5*1500</f>
        <v>1500</v>
      </c>
      <c r="J5" s="205">
        <f t="shared" ref="J5:J38" si="2">+F5*2000</f>
        <v>2000</v>
      </c>
      <c r="K5" s="206">
        <f t="shared" ref="K5:K38" si="3">+G5*1500</f>
        <v>1500</v>
      </c>
      <c r="Q5">
        <v>135750</v>
      </c>
    </row>
    <row r="6" spans="1:17" ht="15" customHeight="1" x14ac:dyDescent="0.25">
      <c r="A6" s="168">
        <v>3</v>
      </c>
      <c r="B6" s="105" t="s">
        <v>34</v>
      </c>
      <c r="C6" s="105" t="s">
        <v>305</v>
      </c>
      <c r="D6" s="203">
        <v>4</v>
      </c>
      <c r="E6" s="203">
        <v>3</v>
      </c>
      <c r="F6" s="203">
        <v>3</v>
      </c>
      <c r="G6" s="204">
        <v>4</v>
      </c>
      <c r="H6" s="205">
        <f t="shared" si="0"/>
        <v>8000</v>
      </c>
      <c r="I6" s="206">
        <f t="shared" si="1"/>
        <v>4500</v>
      </c>
      <c r="J6" s="205">
        <f t="shared" si="2"/>
        <v>6000</v>
      </c>
      <c r="K6" s="206">
        <f t="shared" si="3"/>
        <v>6000</v>
      </c>
      <c r="Q6">
        <v>102000</v>
      </c>
    </row>
    <row r="7" spans="1:17" ht="15" customHeight="1" x14ac:dyDescent="0.25">
      <c r="A7" s="168">
        <v>4</v>
      </c>
      <c r="B7" s="105" t="s">
        <v>353</v>
      </c>
      <c r="C7" s="106" t="s">
        <v>305</v>
      </c>
      <c r="D7" s="203">
        <v>1</v>
      </c>
      <c r="E7" s="203">
        <v>1</v>
      </c>
      <c r="F7" s="203">
        <v>0</v>
      </c>
      <c r="G7" s="204">
        <v>1</v>
      </c>
      <c r="H7" s="205">
        <f t="shared" si="0"/>
        <v>2000</v>
      </c>
      <c r="I7" s="206">
        <f t="shared" si="1"/>
        <v>1500</v>
      </c>
      <c r="J7" s="205">
        <f t="shared" si="2"/>
        <v>0</v>
      </c>
      <c r="K7" s="206">
        <f t="shared" si="3"/>
        <v>1500</v>
      </c>
      <c r="Q7">
        <f>SUM(Q4:Q6)</f>
        <v>331500</v>
      </c>
    </row>
    <row r="8" spans="1:17" ht="15" customHeight="1" x14ac:dyDescent="0.25">
      <c r="A8" s="168">
        <v>5</v>
      </c>
      <c r="B8" s="105" t="s">
        <v>470</v>
      </c>
      <c r="C8" s="105" t="s">
        <v>305</v>
      </c>
      <c r="D8" s="203">
        <v>1</v>
      </c>
      <c r="E8" s="203">
        <v>1</v>
      </c>
      <c r="F8" s="203">
        <v>1</v>
      </c>
      <c r="G8" s="204">
        <v>1</v>
      </c>
      <c r="H8" s="205">
        <f t="shared" si="0"/>
        <v>2000</v>
      </c>
      <c r="I8" s="206">
        <f t="shared" si="1"/>
        <v>1500</v>
      </c>
      <c r="J8" s="205">
        <f t="shared" si="2"/>
        <v>2000</v>
      </c>
      <c r="K8" s="206">
        <f t="shared" si="3"/>
        <v>1500</v>
      </c>
    </row>
    <row r="9" spans="1:17" ht="15" customHeight="1" x14ac:dyDescent="0.25">
      <c r="A9" s="168">
        <v>6</v>
      </c>
      <c r="B9" s="105" t="s">
        <v>289</v>
      </c>
      <c r="C9" s="106" t="s">
        <v>305</v>
      </c>
      <c r="D9" s="203">
        <v>3</v>
      </c>
      <c r="E9" s="203">
        <v>3</v>
      </c>
      <c r="F9" s="203">
        <v>2</v>
      </c>
      <c r="G9" s="204">
        <v>3</v>
      </c>
      <c r="H9" s="205">
        <f t="shared" si="0"/>
        <v>6000</v>
      </c>
      <c r="I9" s="206">
        <f t="shared" si="1"/>
        <v>4500</v>
      </c>
      <c r="J9" s="205">
        <f t="shared" si="2"/>
        <v>4000</v>
      </c>
      <c r="K9" s="206">
        <f t="shared" si="3"/>
        <v>4500</v>
      </c>
    </row>
    <row r="10" spans="1:17" ht="15" customHeight="1" thickBot="1" x14ac:dyDescent="0.3">
      <c r="A10" s="170">
        <v>7</v>
      </c>
      <c r="B10" s="171" t="s">
        <v>30</v>
      </c>
      <c r="C10" s="172" t="s">
        <v>305</v>
      </c>
      <c r="D10" s="207">
        <v>1</v>
      </c>
      <c r="E10" s="207">
        <v>1</v>
      </c>
      <c r="F10" s="207">
        <v>1</v>
      </c>
      <c r="G10" s="208">
        <v>1</v>
      </c>
      <c r="H10" s="209">
        <f t="shared" si="0"/>
        <v>2000</v>
      </c>
      <c r="I10" s="210">
        <f t="shared" si="1"/>
        <v>1500</v>
      </c>
      <c r="J10" s="209">
        <f t="shared" si="2"/>
        <v>2000</v>
      </c>
      <c r="K10" s="210">
        <f t="shared" si="3"/>
        <v>1500</v>
      </c>
    </row>
    <row r="11" spans="1:17" ht="15" customHeight="1" x14ac:dyDescent="0.25">
      <c r="A11" s="162">
        <v>8</v>
      </c>
      <c r="B11" s="176" t="s">
        <v>469</v>
      </c>
      <c r="C11" s="163" t="s">
        <v>227</v>
      </c>
      <c r="D11" s="199">
        <v>1</v>
      </c>
      <c r="E11" s="199">
        <v>1</v>
      </c>
      <c r="F11" s="199">
        <v>0</v>
      </c>
      <c r="G11" s="200">
        <v>1</v>
      </c>
      <c r="H11" s="211">
        <f t="shared" si="0"/>
        <v>2000</v>
      </c>
      <c r="I11" s="212">
        <f t="shared" si="1"/>
        <v>1500</v>
      </c>
      <c r="J11" s="211">
        <f t="shared" si="2"/>
        <v>0</v>
      </c>
      <c r="K11" s="212">
        <f t="shared" si="3"/>
        <v>1500</v>
      </c>
    </row>
    <row r="12" spans="1:17" ht="15" customHeight="1" x14ac:dyDescent="0.25">
      <c r="A12" s="168">
        <v>9</v>
      </c>
      <c r="B12" s="105" t="s">
        <v>120</v>
      </c>
      <c r="C12" s="112" t="s">
        <v>227</v>
      </c>
      <c r="D12" s="203">
        <v>1</v>
      </c>
      <c r="E12" s="203">
        <v>1</v>
      </c>
      <c r="F12" s="203">
        <v>0</v>
      </c>
      <c r="G12" s="204">
        <v>1</v>
      </c>
      <c r="H12" s="205">
        <f t="shared" si="0"/>
        <v>2000</v>
      </c>
      <c r="I12" s="206">
        <f t="shared" si="1"/>
        <v>1500</v>
      </c>
      <c r="J12" s="205">
        <f t="shared" si="2"/>
        <v>0</v>
      </c>
      <c r="K12" s="206">
        <f t="shared" si="3"/>
        <v>1500</v>
      </c>
    </row>
    <row r="13" spans="1:17" ht="15" customHeight="1" x14ac:dyDescent="0.25">
      <c r="A13" s="168">
        <v>10</v>
      </c>
      <c r="B13" s="105" t="s">
        <v>468</v>
      </c>
      <c r="C13" s="105" t="s">
        <v>227</v>
      </c>
      <c r="D13" s="203">
        <v>4</v>
      </c>
      <c r="E13" s="203">
        <v>1</v>
      </c>
      <c r="F13" s="203">
        <v>4</v>
      </c>
      <c r="G13" s="204">
        <v>1</v>
      </c>
      <c r="H13" s="205">
        <f t="shared" si="0"/>
        <v>8000</v>
      </c>
      <c r="I13" s="206">
        <f t="shared" si="1"/>
        <v>1500</v>
      </c>
      <c r="J13" s="205">
        <f t="shared" si="2"/>
        <v>8000</v>
      </c>
      <c r="K13" s="206">
        <f t="shared" si="3"/>
        <v>1500</v>
      </c>
    </row>
    <row r="14" spans="1:17" ht="15" customHeight="1" x14ac:dyDescent="0.25">
      <c r="A14" s="168">
        <v>11</v>
      </c>
      <c r="B14" s="105" t="s">
        <v>16</v>
      </c>
      <c r="C14" s="106" t="s">
        <v>227</v>
      </c>
      <c r="D14" s="203">
        <v>16</v>
      </c>
      <c r="E14" s="203">
        <v>4</v>
      </c>
      <c r="F14" s="203">
        <v>5</v>
      </c>
      <c r="G14" s="204">
        <v>4</v>
      </c>
      <c r="H14" s="205">
        <f t="shared" si="0"/>
        <v>32000</v>
      </c>
      <c r="I14" s="206">
        <f t="shared" si="1"/>
        <v>6000</v>
      </c>
      <c r="J14" s="205">
        <f t="shared" si="2"/>
        <v>10000</v>
      </c>
      <c r="K14" s="206">
        <f t="shared" si="3"/>
        <v>6000</v>
      </c>
      <c r="O14" s="181"/>
    </row>
    <row r="15" spans="1:17" ht="15" customHeight="1" x14ac:dyDescent="0.25">
      <c r="A15" s="168">
        <v>12</v>
      </c>
      <c r="B15" s="105" t="s">
        <v>36</v>
      </c>
      <c r="C15" s="112" t="s">
        <v>227</v>
      </c>
      <c r="D15" s="203">
        <v>1</v>
      </c>
      <c r="E15" s="203">
        <v>1</v>
      </c>
      <c r="F15" s="203">
        <v>1</v>
      </c>
      <c r="G15" s="204">
        <v>2</v>
      </c>
      <c r="H15" s="205">
        <f t="shared" si="0"/>
        <v>2000</v>
      </c>
      <c r="I15" s="206">
        <f t="shared" si="1"/>
        <v>1500</v>
      </c>
      <c r="J15" s="205">
        <f t="shared" si="2"/>
        <v>2000</v>
      </c>
      <c r="K15" s="206">
        <f t="shared" si="3"/>
        <v>3000</v>
      </c>
    </row>
    <row r="16" spans="1:17" ht="15" customHeight="1" x14ac:dyDescent="0.25">
      <c r="A16" s="168">
        <v>13</v>
      </c>
      <c r="B16" s="105" t="s">
        <v>35</v>
      </c>
      <c r="C16" s="112" t="s">
        <v>227</v>
      </c>
      <c r="D16" s="203">
        <v>3</v>
      </c>
      <c r="E16" s="203">
        <v>3</v>
      </c>
      <c r="F16" s="203">
        <v>3</v>
      </c>
      <c r="G16" s="204">
        <v>4</v>
      </c>
      <c r="H16" s="205">
        <f t="shared" si="0"/>
        <v>6000</v>
      </c>
      <c r="I16" s="206">
        <f t="shared" si="1"/>
        <v>4500</v>
      </c>
      <c r="J16" s="205">
        <f t="shared" si="2"/>
        <v>6000</v>
      </c>
      <c r="K16" s="206">
        <f t="shared" si="3"/>
        <v>6000</v>
      </c>
    </row>
    <row r="17" spans="1:25" x14ac:dyDescent="0.25">
      <c r="A17" s="168">
        <v>14</v>
      </c>
      <c r="B17" s="105" t="s">
        <v>32</v>
      </c>
      <c r="C17" s="105" t="s">
        <v>227</v>
      </c>
      <c r="D17" s="203">
        <v>4</v>
      </c>
      <c r="E17" s="203">
        <v>3</v>
      </c>
      <c r="F17" s="203">
        <v>2</v>
      </c>
      <c r="G17" s="204">
        <v>3</v>
      </c>
      <c r="H17" s="205">
        <f t="shared" si="0"/>
        <v>8000</v>
      </c>
      <c r="I17" s="206">
        <f t="shared" si="1"/>
        <v>4500</v>
      </c>
      <c r="J17" s="205">
        <f t="shared" si="2"/>
        <v>4000</v>
      </c>
      <c r="K17" s="206">
        <f t="shared" si="3"/>
        <v>4500</v>
      </c>
    </row>
    <row r="18" spans="1:25" x14ac:dyDescent="0.25">
      <c r="A18" s="168">
        <v>15</v>
      </c>
      <c r="B18" s="105" t="s">
        <v>408</v>
      </c>
      <c r="C18" s="112" t="s">
        <v>227</v>
      </c>
      <c r="D18" s="203">
        <v>2</v>
      </c>
      <c r="E18" s="203">
        <v>2</v>
      </c>
      <c r="F18" s="203">
        <v>0</v>
      </c>
      <c r="G18" s="204">
        <v>1</v>
      </c>
      <c r="H18" s="205">
        <f t="shared" si="0"/>
        <v>4000</v>
      </c>
      <c r="I18" s="206">
        <f t="shared" si="1"/>
        <v>3000</v>
      </c>
      <c r="J18" s="205">
        <f t="shared" si="2"/>
        <v>0</v>
      </c>
      <c r="K18" s="206">
        <f t="shared" si="3"/>
        <v>1500</v>
      </c>
      <c r="O18" s="181"/>
    </row>
    <row r="19" spans="1:25" x14ac:dyDescent="0.25">
      <c r="A19" s="168">
        <v>16</v>
      </c>
      <c r="B19" s="130" t="s">
        <v>538</v>
      </c>
      <c r="C19" s="106" t="s">
        <v>227</v>
      </c>
      <c r="D19" s="203">
        <v>8</v>
      </c>
      <c r="E19" s="203">
        <v>7</v>
      </c>
      <c r="F19" s="203">
        <v>5</v>
      </c>
      <c r="G19" s="204">
        <v>9</v>
      </c>
      <c r="H19" s="205">
        <f t="shared" si="0"/>
        <v>16000</v>
      </c>
      <c r="I19" s="206">
        <f t="shared" si="1"/>
        <v>10500</v>
      </c>
      <c r="J19" s="205">
        <f t="shared" si="2"/>
        <v>10000</v>
      </c>
      <c r="K19" s="206">
        <f t="shared" si="3"/>
        <v>13500</v>
      </c>
    </row>
    <row r="20" spans="1:25" ht="15.75" thickBot="1" x14ac:dyDescent="0.3">
      <c r="A20" s="168">
        <v>17</v>
      </c>
      <c r="B20" s="105" t="s">
        <v>428</v>
      </c>
      <c r="C20" s="112" t="s">
        <v>227</v>
      </c>
      <c r="D20" s="203">
        <v>2</v>
      </c>
      <c r="E20" s="203">
        <v>1</v>
      </c>
      <c r="F20" s="203">
        <v>1</v>
      </c>
      <c r="G20" s="204">
        <v>1</v>
      </c>
      <c r="H20" s="205">
        <f t="shared" si="0"/>
        <v>4000</v>
      </c>
      <c r="I20" s="206">
        <f t="shared" si="1"/>
        <v>1500</v>
      </c>
      <c r="J20" s="205">
        <f t="shared" si="2"/>
        <v>2000</v>
      </c>
      <c r="K20" s="206">
        <f t="shared" si="3"/>
        <v>1500</v>
      </c>
    </row>
    <row r="21" spans="1:25" ht="15.75" thickBot="1" x14ac:dyDescent="0.3">
      <c r="A21" s="168">
        <v>18</v>
      </c>
      <c r="B21" s="130" t="s">
        <v>537</v>
      </c>
      <c r="C21" s="106" t="s">
        <v>227</v>
      </c>
      <c r="D21" s="203">
        <v>2</v>
      </c>
      <c r="E21" s="203">
        <v>7</v>
      </c>
      <c r="F21" s="203">
        <v>0</v>
      </c>
      <c r="G21" s="204">
        <v>4</v>
      </c>
      <c r="H21" s="205">
        <f t="shared" si="0"/>
        <v>4000</v>
      </c>
      <c r="I21" s="206">
        <f t="shared" si="1"/>
        <v>10500</v>
      </c>
      <c r="J21" s="205">
        <f t="shared" si="2"/>
        <v>0</v>
      </c>
      <c r="K21" s="206">
        <f t="shared" si="3"/>
        <v>6000</v>
      </c>
      <c r="O21" s="191" t="s">
        <v>545</v>
      </c>
      <c r="Q21" s="191">
        <v>2014</v>
      </c>
      <c r="R21" s="191">
        <v>2015</v>
      </c>
      <c r="T21" s="3"/>
    </row>
    <row r="22" spans="1:25" ht="15.75" thickBot="1" x14ac:dyDescent="0.3">
      <c r="A22" s="168">
        <v>19</v>
      </c>
      <c r="B22" s="111" t="s">
        <v>385</v>
      </c>
      <c r="C22" s="112" t="s">
        <v>227</v>
      </c>
      <c r="D22" s="203">
        <v>1</v>
      </c>
      <c r="E22" s="203">
        <v>1</v>
      </c>
      <c r="F22" s="203">
        <v>2</v>
      </c>
      <c r="G22" s="204">
        <v>3</v>
      </c>
      <c r="H22" s="205">
        <f t="shared" si="0"/>
        <v>2000</v>
      </c>
      <c r="I22" s="206">
        <f t="shared" si="1"/>
        <v>1500</v>
      </c>
      <c r="J22" s="205">
        <f t="shared" si="2"/>
        <v>4000</v>
      </c>
      <c r="K22" s="206">
        <f t="shared" si="3"/>
        <v>4500</v>
      </c>
      <c r="M22" s="185" t="s">
        <v>546</v>
      </c>
      <c r="N22" s="186"/>
      <c r="O22" s="192">
        <v>320000</v>
      </c>
      <c r="P22" s="186"/>
      <c r="Q22" s="192">
        <f>+O22</f>
        <v>320000</v>
      </c>
      <c r="R22" s="197"/>
      <c r="T22" s="3"/>
      <c r="U22" s="142" t="s">
        <v>531</v>
      </c>
      <c r="V22" s="143">
        <v>200000</v>
      </c>
      <c r="W22" s="143">
        <v>120000</v>
      </c>
      <c r="X22" s="143">
        <v>160000</v>
      </c>
      <c r="Y22" s="143">
        <v>120000</v>
      </c>
    </row>
    <row r="23" spans="1:25" x14ac:dyDescent="0.25">
      <c r="A23" s="168">
        <v>20</v>
      </c>
      <c r="B23" s="130" t="s">
        <v>518</v>
      </c>
      <c r="C23" s="108" t="s">
        <v>227</v>
      </c>
      <c r="D23" s="203">
        <v>0</v>
      </c>
      <c r="E23" s="203">
        <v>3</v>
      </c>
      <c r="F23" s="203">
        <v>0</v>
      </c>
      <c r="G23" s="204">
        <v>0</v>
      </c>
      <c r="H23" s="205">
        <f t="shared" si="0"/>
        <v>0</v>
      </c>
      <c r="I23" s="206">
        <f t="shared" si="1"/>
        <v>4500</v>
      </c>
      <c r="J23" s="205">
        <f t="shared" si="2"/>
        <v>0</v>
      </c>
      <c r="K23" s="206">
        <f t="shared" si="3"/>
        <v>0</v>
      </c>
      <c r="N23" s="183" t="s">
        <v>305</v>
      </c>
      <c r="O23" s="193">
        <f>(SUM(H4:H10))+(SUM(I4:I10))</f>
        <v>47500</v>
      </c>
      <c r="Q23" s="193">
        <f>+O23</f>
        <v>47500</v>
      </c>
      <c r="R23" s="194"/>
      <c r="T23" s="187"/>
      <c r="U23" s="142" t="s">
        <v>521</v>
      </c>
      <c r="V23" s="144">
        <v>2000</v>
      </c>
      <c r="W23" s="144">
        <v>1500</v>
      </c>
      <c r="X23" s="144">
        <v>2000</v>
      </c>
      <c r="Y23" s="144">
        <v>1500</v>
      </c>
    </row>
    <row r="24" spans="1:25" x14ac:dyDescent="0.25">
      <c r="A24" s="168">
        <v>21</v>
      </c>
      <c r="B24" s="115" t="s">
        <v>544</v>
      </c>
      <c r="C24" s="106" t="s">
        <v>227</v>
      </c>
      <c r="D24" s="203">
        <v>1</v>
      </c>
      <c r="E24" s="203">
        <v>2</v>
      </c>
      <c r="F24" s="203">
        <v>1</v>
      </c>
      <c r="G24" s="204">
        <v>3</v>
      </c>
      <c r="H24" s="205">
        <f t="shared" si="0"/>
        <v>2000</v>
      </c>
      <c r="I24" s="206">
        <f t="shared" si="1"/>
        <v>3000</v>
      </c>
      <c r="J24" s="205">
        <f t="shared" si="2"/>
        <v>2000</v>
      </c>
      <c r="K24" s="206">
        <f t="shared" si="3"/>
        <v>4500</v>
      </c>
      <c r="N24" s="183" t="s">
        <v>20</v>
      </c>
      <c r="O24" s="193">
        <f>(SUM(H28:H38))+(SUM(I28:I38))</f>
        <v>111000</v>
      </c>
      <c r="Q24" s="193">
        <f>+O24</f>
        <v>111000</v>
      </c>
      <c r="R24" s="194"/>
      <c r="T24" s="3"/>
      <c r="U24" s="142" t="s">
        <v>529</v>
      </c>
      <c r="V24" s="145">
        <v>100</v>
      </c>
      <c r="W24" s="145">
        <v>80</v>
      </c>
      <c r="X24" s="145">
        <v>80</v>
      </c>
      <c r="Y24" s="145">
        <v>80</v>
      </c>
    </row>
    <row r="25" spans="1:25" ht="24.75" x14ac:dyDescent="0.25">
      <c r="A25" s="168">
        <v>22</v>
      </c>
      <c r="B25" s="130" t="s">
        <v>535</v>
      </c>
      <c r="C25" s="112" t="s">
        <v>227</v>
      </c>
      <c r="D25" s="203">
        <v>1</v>
      </c>
      <c r="E25" s="203">
        <v>1</v>
      </c>
      <c r="F25" s="203">
        <v>0</v>
      </c>
      <c r="G25" s="204">
        <v>3</v>
      </c>
      <c r="H25" s="205">
        <f t="shared" si="0"/>
        <v>2000</v>
      </c>
      <c r="I25" s="206">
        <f t="shared" si="1"/>
        <v>1500</v>
      </c>
      <c r="J25" s="205">
        <f t="shared" si="2"/>
        <v>0</v>
      </c>
      <c r="K25" s="206">
        <f t="shared" si="3"/>
        <v>4500</v>
      </c>
      <c r="N25" s="183" t="s">
        <v>227</v>
      </c>
      <c r="O25" s="193">
        <f>(SUM(H11:H27))+(SUM(I11:I27))</f>
        <v>161500</v>
      </c>
      <c r="Q25" s="193">
        <f>+O25</f>
        <v>161500</v>
      </c>
      <c r="R25" s="194"/>
      <c r="T25" s="3"/>
      <c r="U25" s="147" t="s">
        <v>534</v>
      </c>
      <c r="V25" s="146" t="s">
        <v>523</v>
      </c>
      <c r="W25" s="146" t="s">
        <v>523</v>
      </c>
      <c r="X25" s="143">
        <v>20000</v>
      </c>
      <c r="Y25" s="146" t="s">
        <v>523</v>
      </c>
    </row>
    <row r="26" spans="1:25" ht="15.75" thickBot="1" x14ac:dyDescent="0.3">
      <c r="A26" s="168">
        <v>23</v>
      </c>
      <c r="B26" s="105" t="s">
        <v>339</v>
      </c>
      <c r="C26" s="106" t="s">
        <v>227</v>
      </c>
      <c r="D26" s="203">
        <v>3</v>
      </c>
      <c r="E26" s="203">
        <v>2</v>
      </c>
      <c r="F26" s="203">
        <v>2</v>
      </c>
      <c r="G26" s="204">
        <v>3</v>
      </c>
      <c r="H26" s="205">
        <f t="shared" si="0"/>
        <v>6000</v>
      </c>
      <c r="I26" s="206">
        <f t="shared" si="1"/>
        <v>3000</v>
      </c>
      <c r="J26" s="205">
        <f t="shared" si="2"/>
        <v>4000</v>
      </c>
      <c r="K26" s="206">
        <f t="shared" si="3"/>
        <v>4500</v>
      </c>
      <c r="O26" s="194"/>
      <c r="Q26" s="194"/>
      <c r="R26" s="194"/>
      <c r="T26" s="187"/>
      <c r="U26" s="3"/>
      <c r="V26" s="3"/>
      <c r="W26" s="3"/>
      <c r="X26" s="3"/>
      <c r="Y26" s="3"/>
    </row>
    <row r="27" spans="1:25" ht="15.75" thickBot="1" x14ac:dyDescent="0.3">
      <c r="A27" s="170">
        <v>24</v>
      </c>
      <c r="B27" s="178" t="s">
        <v>536</v>
      </c>
      <c r="C27" s="172" t="s">
        <v>227</v>
      </c>
      <c r="D27" s="207">
        <v>0</v>
      </c>
      <c r="E27" s="207">
        <v>1</v>
      </c>
      <c r="F27" s="207">
        <v>0</v>
      </c>
      <c r="G27" s="208">
        <v>1</v>
      </c>
      <c r="H27" s="209">
        <f t="shared" si="0"/>
        <v>0</v>
      </c>
      <c r="I27" s="210">
        <f t="shared" si="1"/>
        <v>1500</v>
      </c>
      <c r="J27" s="209">
        <f t="shared" si="2"/>
        <v>0</v>
      </c>
      <c r="K27" s="210">
        <f t="shared" si="3"/>
        <v>1500</v>
      </c>
      <c r="M27" s="185" t="s">
        <v>547</v>
      </c>
      <c r="N27" s="186"/>
      <c r="O27" s="198">
        <v>280000</v>
      </c>
      <c r="P27" s="186"/>
      <c r="Q27" s="192">
        <f>+O27*0.5</f>
        <v>140000</v>
      </c>
      <c r="R27" s="192">
        <f>+O27*0.5</f>
        <v>140000</v>
      </c>
      <c r="T27" s="3"/>
      <c r="U27" s="136" t="s">
        <v>532</v>
      </c>
      <c r="V27" s="139">
        <v>200000</v>
      </c>
      <c r="W27" s="139">
        <v>120000</v>
      </c>
      <c r="X27" s="139">
        <v>140000</v>
      </c>
      <c r="Y27" s="139">
        <v>140000</v>
      </c>
    </row>
    <row r="28" spans="1:25" ht="15.75" customHeight="1" x14ac:dyDescent="0.25">
      <c r="A28" s="162">
        <v>25</v>
      </c>
      <c r="B28" s="163" t="s">
        <v>23</v>
      </c>
      <c r="C28" s="163" t="s">
        <v>20</v>
      </c>
      <c r="D28" s="199">
        <v>4</v>
      </c>
      <c r="E28" s="199">
        <v>2</v>
      </c>
      <c r="F28" s="199">
        <v>5</v>
      </c>
      <c r="G28" s="200">
        <v>3</v>
      </c>
      <c r="H28" s="211">
        <f t="shared" si="0"/>
        <v>8000</v>
      </c>
      <c r="I28" s="212">
        <f t="shared" si="1"/>
        <v>3000</v>
      </c>
      <c r="J28" s="211">
        <f t="shared" si="2"/>
        <v>10000</v>
      </c>
      <c r="K28" s="212">
        <f t="shared" si="3"/>
        <v>4500</v>
      </c>
      <c r="N28" s="183" t="s">
        <v>305</v>
      </c>
      <c r="O28" s="193">
        <f>(SUM(J4:J10))+(SUM(K4:K10))</f>
        <v>59000</v>
      </c>
      <c r="Q28" s="193">
        <f>+O28*0.5</f>
        <v>29500</v>
      </c>
      <c r="R28" s="193">
        <f>+O28*0.5</f>
        <v>29500</v>
      </c>
      <c r="T28" s="187"/>
      <c r="U28" s="136" t="s">
        <v>521</v>
      </c>
      <c r="V28" s="3"/>
      <c r="W28" s="3"/>
      <c r="X28" s="3"/>
      <c r="Y28" s="140">
        <v>1500</v>
      </c>
    </row>
    <row r="29" spans="1:25" ht="24.75" x14ac:dyDescent="0.25">
      <c r="A29" s="168">
        <v>26</v>
      </c>
      <c r="B29" s="105" t="s">
        <v>14</v>
      </c>
      <c r="C29" s="112" t="s">
        <v>20</v>
      </c>
      <c r="D29" s="203">
        <v>3</v>
      </c>
      <c r="E29" s="203">
        <v>5</v>
      </c>
      <c r="F29" s="203">
        <v>1</v>
      </c>
      <c r="G29" s="204">
        <v>4</v>
      </c>
      <c r="H29" s="205">
        <f t="shared" si="0"/>
        <v>6000</v>
      </c>
      <c r="I29" s="206">
        <f t="shared" si="1"/>
        <v>7500</v>
      </c>
      <c r="J29" s="205">
        <f t="shared" si="2"/>
        <v>2000</v>
      </c>
      <c r="K29" s="206">
        <f t="shared" si="3"/>
        <v>6000</v>
      </c>
      <c r="N29" s="183" t="s">
        <v>20</v>
      </c>
      <c r="O29" s="193">
        <f>(SUM(J28:J38))+(SUM(K28:K38))+500</f>
        <v>103000</v>
      </c>
      <c r="Q29" s="193">
        <f t="shared" ref="Q29:Q30" si="4">+O29*0.5</f>
        <v>51500</v>
      </c>
      <c r="R29" s="193">
        <f t="shared" ref="R29:R30" si="5">+O29*0.5</f>
        <v>51500</v>
      </c>
      <c r="T29" s="187"/>
      <c r="U29" s="137" t="s">
        <v>533</v>
      </c>
      <c r="V29" s="3"/>
      <c r="W29" s="3"/>
      <c r="X29" s="141">
        <v>70</v>
      </c>
      <c r="Y29" s="141">
        <v>93.333333333333329</v>
      </c>
    </row>
    <row r="30" spans="1:25" x14ac:dyDescent="0.25">
      <c r="A30" s="168">
        <v>27</v>
      </c>
      <c r="B30" s="105" t="s">
        <v>28</v>
      </c>
      <c r="C30" s="112" t="s">
        <v>20</v>
      </c>
      <c r="D30" s="203">
        <v>4</v>
      </c>
      <c r="E30" s="203">
        <v>1</v>
      </c>
      <c r="F30" s="203">
        <v>4</v>
      </c>
      <c r="G30" s="204">
        <v>2</v>
      </c>
      <c r="H30" s="205">
        <f t="shared" si="0"/>
        <v>8000</v>
      </c>
      <c r="I30" s="206">
        <f t="shared" si="1"/>
        <v>1500</v>
      </c>
      <c r="J30" s="205">
        <f t="shared" si="2"/>
        <v>8000</v>
      </c>
      <c r="K30" s="206">
        <f t="shared" si="3"/>
        <v>3000</v>
      </c>
      <c r="N30" s="183" t="s">
        <v>227</v>
      </c>
      <c r="O30" s="193">
        <f>(SUM(J11:J27))+(SUM(K11:K27))</f>
        <v>118000</v>
      </c>
      <c r="Q30" s="193">
        <f t="shared" si="4"/>
        <v>59000</v>
      </c>
      <c r="R30" s="193">
        <f t="shared" si="5"/>
        <v>59000</v>
      </c>
      <c r="T30" s="187"/>
      <c r="U30" s="138" t="s">
        <v>522</v>
      </c>
      <c r="V30" s="3"/>
      <c r="W30" s="3"/>
      <c r="X30" s="3"/>
      <c r="Y30" s="138" t="s">
        <v>523</v>
      </c>
    </row>
    <row r="31" spans="1:25" ht="15.75" thickBot="1" x14ac:dyDescent="0.3">
      <c r="A31" s="168">
        <v>28</v>
      </c>
      <c r="B31" s="105" t="s">
        <v>19</v>
      </c>
      <c r="C31" s="112" t="s">
        <v>20</v>
      </c>
      <c r="D31" s="203">
        <v>4</v>
      </c>
      <c r="E31" s="203">
        <v>2</v>
      </c>
      <c r="F31" s="203">
        <v>5</v>
      </c>
      <c r="G31" s="204">
        <v>3</v>
      </c>
      <c r="H31" s="205">
        <f t="shared" si="0"/>
        <v>8000</v>
      </c>
      <c r="I31" s="206">
        <f t="shared" si="1"/>
        <v>3000</v>
      </c>
      <c r="J31" s="205">
        <f t="shared" si="2"/>
        <v>10000</v>
      </c>
      <c r="K31" s="206">
        <f t="shared" si="3"/>
        <v>4500</v>
      </c>
      <c r="O31" s="194"/>
      <c r="Q31" s="194"/>
      <c r="R31" s="194"/>
      <c r="T31" s="3"/>
    </row>
    <row r="32" spans="1:25" ht="15.75" thickBot="1" x14ac:dyDescent="0.3">
      <c r="A32" s="168">
        <v>29</v>
      </c>
      <c r="B32" s="105" t="s">
        <v>491</v>
      </c>
      <c r="C32" s="105" t="s">
        <v>20</v>
      </c>
      <c r="D32" s="203">
        <v>1</v>
      </c>
      <c r="E32" s="203">
        <v>1</v>
      </c>
      <c r="F32" s="203">
        <v>1</v>
      </c>
      <c r="G32" s="204">
        <v>1</v>
      </c>
      <c r="H32" s="205">
        <f t="shared" si="0"/>
        <v>2000</v>
      </c>
      <c r="I32" s="206">
        <f t="shared" si="1"/>
        <v>1500</v>
      </c>
      <c r="J32" s="205">
        <f t="shared" si="2"/>
        <v>2000</v>
      </c>
      <c r="K32" s="206">
        <f t="shared" si="3"/>
        <v>1500</v>
      </c>
      <c r="M32" s="185" t="s">
        <v>548</v>
      </c>
      <c r="N32" s="186"/>
      <c r="O32" s="198">
        <v>1800000</v>
      </c>
      <c r="P32" s="186"/>
      <c r="Q32" s="192">
        <f>+O32*0.6</f>
        <v>1080000</v>
      </c>
      <c r="R32" s="198">
        <f>+O32-Q32</f>
        <v>720000</v>
      </c>
      <c r="T32" s="184" t="s">
        <v>549</v>
      </c>
    </row>
    <row r="33" spans="1:25" x14ac:dyDescent="0.25">
      <c r="A33" s="168">
        <v>30</v>
      </c>
      <c r="B33" s="105" t="s">
        <v>27</v>
      </c>
      <c r="C33" s="112" t="s">
        <v>20</v>
      </c>
      <c r="D33" s="203">
        <v>3</v>
      </c>
      <c r="E33" s="203">
        <v>2</v>
      </c>
      <c r="F33" s="203">
        <v>1</v>
      </c>
      <c r="G33" s="204">
        <v>1</v>
      </c>
      <c r="H33" s="205">
        <f t="shared" si="0"/>
        <v>6000</v>
      </c>
      <c r="I33" s="206">
        <f t="shared" si="1"/>
        <v>3000</v>
      </c>
      <c r="J33" s="205">
        <f t="shared" si="2"/>
        <v>2000</v>
      </c>
      <c r="K33" s="206">
        <f t="shared" si="3"/>
        <v>1500</v>
      </c>
      <c r="N33" s="183" t="s">
        <v>305</v>
      </c>
      <c r="O33" s="193">
        <f>+$O$32*T33/100</f>
        <v>286288.84826325416</v>
      </c>
      <c r="Q33" s="195">
        <f>+O33*0.6</f>
        <v>171773.30895795248</v>
      </c>
      <c r="R33" s="195">
        <f>+O33-Q33</f>
        <v>114515.53930530167</v>
      </c>
      <c r="T33" s="415">
        <f>+V33</f>
        <v>15.904936014625228</v>
      </c>
      <c r="U33" s="409">
        <v>87</v>
      </c>
      <c r="V33" s="408">
        <f>+U33/$U$37*100</f>
        <v>15.904936014625228</v>
      </c>
      <c r="X33">
        <v>140000</v>
      </c>
      <c r="Y33">
        <v>139500</v>
      </c>
    </row>
    <row r="34" spans="1:25" x14ac:dyDescent="0.25">
      <c r="A34" s="168">
        <v>31</v>
      </c>
      <c r="B34" s="105" t="s">
        <v>296</v>
      </c>
      <c r="C34" s="106" t="s">
        <v>20</v>
      </c>
      <c r="D34" s="203">
        <v>2</v>
      </c>
      <c r="E34" s="203">
        <v>3</v>
      </c>
      <c r="F34" s="203">
        <v>1</v>
      </c>
      <c r="G34" s="204">
        <v>3</v>
      </c>
      <c r="H34" s="205">
        <f t="shared" si="0"/>
        <v>4000</v>
      </c>
      <c r="I34" s="206">
        <f t="shared" si="1"/>
        <v>4500</v>
      </c>
      <c r="J34" s="205">
        <f t="shared" si="2"/>
        <v>2000</v>
      </c>
      <c r="K34" s="206">
        <f t="shared" si="3"/>
        <v>4500</v>
      </c>
      <c r="N34" s="183" t="s">
        <v>20</v>
      </c>
      <c r="O34" s="193">
        <f t="shared" ref="O34:O35" si="6">+$O$32*T34/100</f>
        <v>704204.75319926871</v>
      </c>
      <c r="Q34" s="195">
        <f t="shared" ref="Q34:Q35" si="7">+O34*0.6</f>
        <v>422522.85191956122</v>
      </c>
      <c r="R34" s="195">
        <f t="shared" ref="R34:R35" si="8">+O34-Q34</f>
        <v>281681.9012797075</v>
      </c>
      <c r="T34" s="415">
        <f>+V34</f>
        <v>39.122486288848265</v>
      </c>
      <c r="U34" s="409">
        <v>214</v>
      </c>
      <c r="V34" s="408">
        <f t="shared" ref="V34:V35" si="9">+U34/$U$37*100</f>
        <v>39.122486288848265</v>
      </c>
    </row>
    <row r="35" spans="1:25" x14ac:dyDescent="0.25">
      <c r="A35" s="168">
        <v>32</v>
      </c>
      <c r="B35" s="105" t="s">
        <v>390</v>
      </c>
      <c r="C35" s="112" t="s">
        <v>20</v>
      </c>
      <c r="D35" s="203">
        <v>8</v>
      </c>
      <c r="E35" s="203">
        <v>2</v>
      </c>
      <c r="F35" s="203">
        <v>9</v>
      </c>
      <c r="G35" s="204">
        <v>2</v>
      </c>
      <c r="H35" s="205">
        <f t="shared" si="0"/>
        <v>16000</v>
      </c>
      <c r="I35" s="206">
        <f t="shared" si="1"/>
        <v>3000</v>
      </c>
      <c r="J35" s="205">
        <f t="shared" si="2"/>
        <v>18000</v>
      </c>
      <c r="K35" s="206">
        <f t="shared" si="3"/>
        <v>3000</v>
      </c>
      <c r="N35" s="183" t="s">
        <v>227</v>
      </c>
      <c r="O35" s="193">
        <f t="shared" si="6"/>
        <v>809506.39853747713</v>
      </c>
      <c r="Q35" s="195">
        <f t="shared" si="7"/>
        <v>485703.83912248624</v>
      </c>
      <c r="R35" s="195">
        <f t="shared" si="8"/>
        <v>323802.55941499089</v>
      </c>
      <c r="T35" s="415">
        <f>+V35</f>
        <v>44.972577696526507</v>
      </c>
      <c r="U35" s="409">
        <v>246</v>
      </c>
      <c r="V35" s="408">
        <f t="shared" si="9"/>
        <v>44.972577696526507</v>
      </c>
    </row>
    <row r="36" spans="1:25" ht="15.75" thickBot="1" x14ac:dyDescent="0.3">
      <c r="A36" s="168">
        <v>33</v>
      </c>
      <c r="B36" s="130" t="s">
        <v>510</v>
      </c>
      <c r="C36" s="105" t="s">
        <v>20</v>
      </c>
      <c r="D36" s="203">
        <v>2</v>
      </c>
      <c r="E36" s="203">
        <v>1</v>
      </c>
      <c r="F36" s="203">
        <v>1</v>
      </c>
      <c r="G36" s="204">
        <v>1</v>
      </c>
      <c r="H36" s="205">
        <f t="shared" si="0"/>
        <v>4000</v>
      </c>
      <c r="I36" s="206">
        <f t="shared" si="1"/>
        <v>1500</v>
      </c>
      <c r="J36" s="205">
        <f t="shared" si="2"/>
        <v>2000</v>
      </c>
      <c r="K36" s="206">
        <f t="shared" si="3"/>
        <v>1500</v>
      </c>
      <c r="O36" s="194"/>
      <c r="Q36" s="194"/>
      <c r="R36" s="194"/>
      <c r="T36" s="3"/>
    </row>
    <row r="37" spans="1:25" ht="16.5" customHeight="1" thickBot="1" x14ac:dyDescent="0.3">
      <c r="A37" s="168">
        <v>34</v>
      </c>
      <c r="B37" s="105" t="s">
        <v>461</v>
      </c>
      <c r="C37" s="112" t="s">
        <v>20</v>
      </c>
      <c r="D37" s="203">
        <v>3</v>
      </c>
      <c r="E37" s="203">
        <v>4</v>
      </c>
      <c r="F37" s="203">
        <v>2</v>
      </c>
      <c r="G37" s="204">
        <v>3</v>
      </c>
      <c r="H37" s="205">
        <f t="shared" si="0"/>
        <v>6000</v>
      </c>
      <c r="I37" s="206">
        <f t="shared" si="1"/>
        <v>6000</v>
      </c>
      <c r="J37" s="205">
        <f t="shared" si="2"/>
        <v>4000</v>
      </c>
      <c r="K37" s="206">
        <f t="shared" si="3"/>
        <v>4500</v>
      </c>
      <c r="M37" s="188"/>
      <c r="N37" s="189" t="s">
        <v>550</v>
      </c>
      <c r="O37" s="196">
        <f>+O22+O27+O32</f>
        <v>2400000</v>
      </c>
      <c r="P37" s="190"/>
      <c r="Q37" s="196">
        <f>+Q22+Q27+Q32</f>
        <v>1540000</v>
      </c>
      <c r="R37" s="196">
        <f>+R22+R27+R32</f>
        <v>860000</v>
      </c>
      <c r="T37" s="182">
        <f>+T33+T34+T35</f>
        <v>100</v>
      </c>
      <c r="U37">
        <f>SUM(U33:U35)</f>
        <v>547</v>
      </c>
      <c r="V37">
        <f>+U37/$U$37*100</f>
        <v>100</v>
      </c>
    </row>
    <row r="38" spans="1:25" ht="15.75" thickBot="1" x14ac:dyDescent="0.3">
      <c r="A38" s="170">
        <v>35</v>
      </c>
      <c r="B38" s="171" t="s">
        <v>376</v>
      </c>
      <c r="C38" s="172" t="s">
        <v>20</v>
      </c>
      <c r="D38" s="207">
        <v>2</v>
      </c>
      <c r="E38" s="207">
        <v>3</v>
      </c>
      <c r="F38" s="207">
        <v>1</v>
      </c>
      <c r="G38" s="208">
        <v>4</v>
      </c>
      <c r="H38" s="209">
        <f t="shared" si="0"/>
        <v>4000</v>
      </c>
      <c r="I38" s="210">
        <f t="shared" si="1"/>
        <v>4500</v>
      </c>
      <c r="J38" s="209">
        <f t="shared" si="2"/>
        <v>2000</v>
      </c>
      <c r="K38" s="210">
        <f t="shared" si="3"/>
        <v>6000</v>
      </c>
    </row>
    <row r="39" spans="1:25" ht="6" customHeight="1" x14ac:dyDescent="0.25">
      <c r="A39" s="75"/>
      <c r="B39" s="133"/>
      <c r="C39" s="134"/>
      <c r="D39" s="213"/>
      <c r="E39" s="213"/>
      <c r="F39" s="213"/>
      <c r="G39" s="213"/>
      <c r="H39" s="214"/>
      <c r="I39" s="215"/>
      <c r="J39" s="214"/>
      <c r="K39" s="215"/>
    </row>
    <row r="40" spans="1:25" x14ac:dyDescent="0.25">
      <c r="B40" s="132"/>
      <c r="C40" s="92"/>
      <c r="D40" s="216">
        <f>SUM(D4:D38)</f>
        <v>100</v>
      </c>
      <c r="E40" s="216">
        <f t="shared" ref="E40:G40" si="10">SUM(E4:E38)</f>
        <v>80</v>
      </c>
      <c r="F40" s="216">
        <f t="shared" si="10"/>
        <v>70</v>
      </c>
      <c r="G40" s="216">
        <f t="shared" si="10"/>
        <v>93</v>
      </c>
      <c r="H40" s="217">
        <f>SUM(H4:H38)</f>
        <v>200000</v>
      </c>
      <c r="I40" s="218">
        <f>SUM(I4:I38)</f>
        <v>120000</v>
      </c>
      <c r="J40" s="217">
        <f t="shared" ref="J40:K40" si="11">SUM(J4:J38)</f>
        <v>140000</v>
      </c>
      <c r="K40" s="218">
        <f t="shared" si="11"/>
        <v>139500</v>
      </c>
      <c r="O40" s="181"/>
      <c r="Q40" s="181"/>
      <c r="R40" s="181"/>
    </row>
    <row r="41" spans="1:25" x14ac:dyDescent="0.25">
      <c r="B41" s="4"/>
      <c r="C41" s="92"/>
      <c r="D41" s="216"/>
      <c r="E41" s="216"/>
      <c r="F41" s="216"/>
      <c r="G41" s="216"/>
      <c r="H41" s="219"/>
      <c r="I41" s="220"/>
      <c r="J41" s="219"/>
      <c r="K41" s="220"/>
      <c r="O41" s="181"/>
      <c r="Q41" s="181"/>
      <c r="R41" s="181"/>
    </row>
    <row r="42" spans="1:25" x14ac:dyDescent="0.25">
      <c r="B42" s="4"/>
      <c r="C42" s="92"/>
      <c r="D42" s="216"/>
      <c r="E42" s="216"/>
      <c r="F42" s="216"/>
      <c r="G42" s="216"/>
      <c r="H42" s="221"/>
      <c r="I42" s="222">
        <f>+H40+I40</f>
        <v>320000</v>
      </c>
      <c r="J42" s="221"/>
      <c r="K42" s="222">
        <f>+J40+K40</f>
        <v>279500</v>
      </c>
      <c r="N42" t="s">
        <v>551</v>
      </c>
      <c r="O42" s="181"/>
      <c r="R42" s="181"/>
    </row>
    <row r="43" spans="1:25" ht="15.75" thickBot="1" x14ac:dyDescent="0.3">
      <c r="B43" s="4"/>
      <c r="C43" s="92"/>
      <c r="D43" s="77"/>
      <c r="E43" s="77"/>
      <c r="F43" s="77"/>
      <c r="G43" s="77"/>
      <c r="O43" s="181"/>
    </row>
    <row r="44" spans="1:25" ht="15.75" thickBot="1" x14ac:dyDescent="0.3">
      <c r="B44" s="4"/>
      <c r="C44" s="91"/>
      <c r="D44"/>
      <c r="E44"/>
      <c r="F44"/>
      <c r="G44"/>
      <c r="O44" s="191" t="s">
        <v>545</v>
      </c>
      <c r="Q44" s="191">
        <v>2014</v>
      </c>
      <c r="R44" s="191">
        <v>2015</v>
      </c>
    </row>
    <row r="45" spans="1:25" ht="15.75" thickBot="1" x14ac:dyDescent="0.3">
      <c r="B45" s="4"/>
      <c r="C45" s="91"/>
      <c r="D45"/>
      <c r="E45"/>
      <c r="F45"/>
      <c r="G45"/>
      <c r="M45" s="185" t="s">
        <v>546</v>
      </c>
      <c r="N45" s="186"/>
      <c r="O45" s="192">
        <v>320000</v>
      </c>
      <c r="P45" s="186"/>
      <c r="Q45" s="192">
        <v>320000</v>
      </c>
      <c r="R45" s="197"/>
    </row>
    <row r="46" spans="1:25" x14ac:dyDescent="0.25">
      <c r="B46" s="4"/>
      <c r="C46" s="91"/>
      <c r="D46"/>
      <c r="E46"/>
      <c r="F46"/>
      <c r="G46"/>
      <c r="N46" s="183" t="s">
        <v>305</v>
      </c>
      <c r="O46" s="193">
        <v>59000</v>
      </c>
      <c r="Q46" s="193">
        <v>59000</v>
      </c>
      <c r="R46" s="194"/>
    </row>
    <row r="47" spans="1:25" x14ac:dyDescent="0.25">
      <c r="B47" s="4"/>
      <c r="C47" s="91"/>
      <c r="D47"/>
      <c r="E47"/>
      <c r="F47"/>
      <c r="G47"/>
      <c r="N47" s="183" t="s">
        <v>20</v>
      </c>
      <c r="O47" s="193">
        <v>0</v>
      </c>
      <c r="Q47" s="193">
        <v>0</v>
      </c>
      <c r="R47" s="194"/>
    </row>
    <row r="48" spans="1:25" x14ac:dyDescent="0.25">
      <c r="B48" s="4"/>
      <c r="C48" s="91"/>
      <c r="D48"/>
      <c r="E48"/>
      <c r="F48"/>
      <c r="G48"/>
      <c r="N48" s="183" t="s">
        <v>227</v>
      </c>
      <c r="O48" s="193">
        <v>693500</v>
      </c>
      <c r="Q48" s="193">
        <v>693500</v>
      </c>
      <c r="R48" s="194"/>
    </row>
    <row r="49" spans="2:18" ht="15.75" thickBot="1" x14ac:dyDescent="0.3">
      <c r="B49" s="4"/>
      <c r="C49" s="91"/>
      <c r="D49"/>
      <c r="E49"/>
      <c r="F49"/>
      <c r="G49"/>
      <c r="O49" s="194"/>
      <c r="Q49" s="194"/>
      <c r="R49" s="194"/>
    </row>
    <row r="50" spans="2:18" ht="15.75" thickBot="1" x14ac:dyDescent="0.3">
      <c r="B50" s="4"/>
      <c r="C50" s="91"/>
      <c r="D50"/>
      <c r="E50"/>
      <c r="F50"/>
      <c r="G50"/>
      <c r="M50" s="185" t="s">
        <v>547</v>
      </c>
      <c r="N50" s="186"/>
      <c r="O50" s="198">
        <v>280000</v>
      </c>
      <c r="P50" s="186"/>
      <c r="Q50" s="192">
        <v>140000</v>
      </c>
      <c r="R50" s="192">
        <v>140000</v>
      </c>
    </row>
    <row r="51" spans="2:18" x14ac:dyDescent="0.25">
      <c r="B51" s="4"/>
      <c r="C51" s="91"/>
      <c r="D51"/>
      <c r="E51"/>
      <c r="F51"/>
      <c r="G51"/>
      <c r="N51" s="183" t="s">
        <v>305</v>
      </c>
      <c r="O51" s="193">
        <v>56500</v>
      </c>
      <c r="Q51" s="193">
        <v>28250</v>
      </c>
      <c r="R51" s="193">
        <v>28250</v>
      </c>
    </row>
    <row r="52" spans="2:18" x14ac:dyDescent="0.25">
      <c r="B52" s="4"/>
      <c r="C52" s="91"/>
      <c r="D52"/>
      <c r="E52"/>
      <c r="F52"/>
      <c r="G52"/>
      <c r="N52" s="183" t="s">
        <v>20</v>
      </c>
      <c r="O52" s="193">
        <v>500</v>
      </c>
      <c r="Q52" s="193">
        <v>250</v>
      </c>
      <c r="R52" s="193">
        <v>250</v>
      </c>
    </row>
    <row r="53" spans="2:18" x14ac:dyDescent="0.25">
      <c r="B53" s="4"/>
      <c r="C53" s="91"/>
      <c r="D53"/>
      <c r="E53"/>
      <c r="F53"/>
      <c r="G53"/>
      <c r="N53" s="183" t="s">
        <v>227</v>
      </c>
      <c r="O53" s="193">
        <v>606500</v>
      </c>
      <c r="Q53" s="193">
        <v>303250</v>
      </c>
      <c r="R53" s="193">
        <v>303250</v>
      </c>
    </row>
    <row r="54" spans="2:18" ht="15.75" thickBot="1" x14ac:dyDescent="0.3">
      <c r="B54" s="4"/>
      <c r="C54" s="91"/>
      <c r="D54"/>
      <c r="E54"/>
      <c r="F54"/>
      <c r="G54"/>
      <c r="O54" s="194"/>
      <c r="Q54" s="194"/>
      <c r="R54" s="194"/>
    </row>
    <row r="55" spans="2:18" ht="15.75" thickBot="1" x14ac:dyDescent="0.3">
      <c r="B55" s="4"/>
      <c r="C55" s="91"/>
      <c r="D55"/>
      <c r="E55"/>
      <c r="F55"/>
      <c r="G55"/>
      <c r="M55" s="185" t="s">
        <v>548</v>
      </c>
      <c r="N55" s="186"/>
      <c r="O55" s="198">
        <v>1800000</v>
      </c>
      <c r="P55" s="186"/>
      <c r="Q55" s="192">
        <v>1080000</v>
      </c>
      <c r="R55" s="198">
        <v>720000</v>
      </c>
    </row>
    <row r="56" spans="2:18" x14ac:dyDescent="0.25">
      <c r="B56" s="4"/>
      <c r="C56" s="91"/>
      <c r="D56"/>
      <c r="E56"/>
      <c r="F56"/>
      <c r="G56"/>
      <c r="N56" s="183" t="s">
        <v>305</v>
      </c>
      <c r="O56" s="193">
        <v>0</v>
      </c>
      <c r="Q56" s="195">
        <v>0</v>
      </c>
      <c r="R56" s="195">
        <v>0</v>
      </c>
    </row>
    <row r="57" spans="2:18" x14ac:dyDescent="0.25">
      <c r="B57" s="4"/>
      <c r="C57" s="91"/>
      <c r="D57"/>
      <c r="E57"/>
      <c r="F57"/>
      <c r="G57"/>
      <c r="N57" s="183" t="s">
        <v>20</v>
      </c>
      <c r="O57" s="193">
        <v>0</v>
      </c>
      <c r="Q57" s="195">
        <v>0</v>
      </c>
      <c r="R57" s="195">
        <v>0</v>
      </c>
    </row>
    <row r="58" spans="2:18" x14ac:dyDescent="0.25">
      <c r="B58" s="4"/>
      <c r="C58" s="91"/>
      <c r="D58"/>
      <c r="E58"/>
      <c r="F58"/>
      <c r="G58"/>
      <c r="N58" s="183" t="s">
        <v>227</v>
      </c>
      <c r="O58" s="193">
        <v>0</v>
      </c>
      <c r="Q58" s="195">
        <v>0</v>
      </c>
      <c r="R58" s="195">
        <v>0</v>
      </c>
    </row>
    <row r="59" spans="2:18" ht="15.75" thickBot="1" x14ac:dyDescent="0.3">
      <c r="B59" s="4"/>
      <c r="C59" s="91"/>
      <c r="D59"/>
      <c r="E59"/>
      <c r="F59"/>
      <c r="G59"/>
      <c r="O59" s="194"/>
      <c r="Q59" s="194"/>
      <c r="R59" s="194"/>
    </row>
    <row r="60" spans="2:18" ht="15.75" thickBot="1" x14ac:dyDescent="0.3">
      <c r="B60" s="4"/>
      <c r="C60" s="91"/>
      <c r="D60"/>
      <c r="E60"/>
      <c r="F60"/>
      <c r="G60"/>
      <c r="M60" s="188"/>
      <c r="N60" s="189" t="s">
        <v>550</v>
      </c>
      <c r="O60" s="196">
        <v>2400000</v>
      </c>
      <c r="P60" s="190"/>
      <c r="Q60" s="196">
        <v>1540000</v>
      </c>
      <c r="R60" s="196">
        <v>860000</v>
      </c>
    </row>
    <row r="61" spans="2:18" x14ac:dyDescent="0.25">
      <c r="B61" s="4"/>
      <c r="C61" s="91"/>
      <c r="D61"/>
      <c r="E61"/>
      <c r="F61"/>
      <c r="G61"/>
    </row>
    <row r="62" spans="2:18" ht="15.75" thickBot="1" x14ac:dyDescent="0.3">
      <c r="B62" s="4"/>
      <c r="C62" s="91"/>
      <c r="D62"/>
      <c r="E62"/>
      <c r="F62"/>
      <c r="G62"/>
    </row>
    <row r="63" spans="2:18" x14ac:dyDescent="0.25">
      <c r="B63" s="4"/>
      <c r="C63" s="91"/>
      <c r="D63"/>
      <c r="E63"/>
      <c r="F63"/>
      <c r="G63"/>
      <c r="M63" s="419" t="s">
        <v>1197</v>
      </c>
      <c r="N63" s="416"/>
      <c r="O63" s="416"/>
      <c r="P63" s="416"/>
      <c r="Q63" s="416"/>
      <c r="R63" s="420"/>
    </row>
    <row r="64" spans="2:18" ht="15.75" thickBot="1" x14ac:dyDescent="0.3">
      <c r="B64" s="4"/>
      <c r="C64" s="91"/>
      <c r="D64"/>
      <c r="E64"/>
      <c r="F64"/>
      <c r="G64"/>
      <c r="M64" s="421"/>
      <c r="N64" s="75"/>
      <c r="O64" s="75"/>
      <c r="P64" s="75"/>
      <c r="Q64" s="75"/>
      <c r="R64" s="127"/>
    </row>
    <row r="65" spans="2:18" x14ac:dyDescent="0.25">
      <c r="B65" s="4"/>
      <c r="C65" s="91"/>
      <c r="D65"/>
      <c r="E65"/>
      <c r="F65"/>
      <c r="G65"/>
      <c r="M65" s="422" t="s">
        <v>1196</v>
      </c>
      <c r="N65" s="75"/>
      <c r="O65" s="191" t="s">
        <v>545</v>
      </c>
      <c r="P65" s="75"/>
      <c r="Q65" s="191">
        <v>2014</v>
      </c>
      <c r="R65" s="191">
        <v>2015</v>
      </c>
    </row>
    <row r="66" spans="2:18" ht="15.75" thickBot="1" x14ac:dyDescent="0.3">
      <c r="B66" s="4"/>
      <c r="C66" s="91"/>
      <c r="D66"/>
      <c r="E66"/>
      <c r="F66"/>
      <c r="G66"/>
      <c r="M66" s="421"/>
      <c r="N66" s="75"/>
      <c r="O66" s="194"/>
      <c r="P66" s="75"/>
      <c r="Q66" s="194"/>
      <c r="R66" s="194"/>
    </row>
    <row r="67" spans="2:18" ht="15.75" thickBot="1" x14ac:dyDescent="0.3">
      <c r="B67" s="4"/>
      <c r="C67" s="91"/>
      <c r="D67"/>
      <c r="E67"/>
      <c r="F67"/>
      <c r="G67"/>
      <c r="M67" s="185" t="s">
        <v>548</v>
      </c>
      <c r="N67" s="186"/>
      <c r="O67" s="198">
        <f>SUM(O68:O70)</f>
        <v>1800000</v>
      </c>
      <c r="P67" s="186"/>
      <c r="Q67" s="198">
        <f>SUM(Q68:Q70)</f>
        <v>1080000</v>
      </c>
      <c r="R67" s="198">
        <f>SUM(R68:R70)</f>
        <v>720000</v>
      </c>
    </row>
    <row r="68" spans="2:18" x14ac:dyDescent="0.25">
      <c r="B68" s="4"/>
      <c r="C68" s="91"/>
      <c r="D68"/>
      <c r="E68"/>
      <c r="F68"/>
      <c r="G68"/>
      <c r="M68" s="421"/>
      <c r="N68" s="412" t="s">
        <v>305</v>
      </c>
      <c r="O68" s="413">
        <v>216000</v>
      </c>
      <c r="P68" s="304"/>
      <c r="Q68" s="414">
        <v>129600</v>
      </c>
      <c r="R68" s="423">
        <v>86400</v>
      </c>
    </row>
    <row r="69" spans="2:18" x14ac:dyDescent="0.25">
      <c r="B69" s="4"/>
      <c r="C69" s="91"/>
      <c r="D69"/>
      <c r="E69"/>
      <c r="F69"/>
      <c r="G69"/>
      <c r="M69" s="421"/>
      <c r="N69" s="410" t="s">
        <v>20</v>
      </c>
      <c r="O69" s="260">
        <f>+Q69+R69</f>
        <v>936000</v>
      </c>
      <c r="P69" s="87"/>
      <c r="Q69" s="411">
        <v>561600</v>
      </c>
      <c r="R69" s="424">
        <v>374400</v>
      </c>
    </row>
    <row r="70" spans="2:18" x14ac:dyDescent="0.25">
      <c r="B70" s="4"/>
      <c r="C70" s="91"/>
      <c r="D70"/>
      <c r="E70"/>
      <c r="F70"/>
      <c r="G70"/>
      <c r="M70" s="421"/>
      <c r="N70" s="410" t="s">
        <v>227</v>
      </c>
      <c r="O70" s="260">
        <f>+Q70+R70</f>
        <v>648000</v>
      </c>
      <c r="P70" s="87"/>
      <c r="Q70" s="411">
        <v>388800</v>
      </c>
      <c r="R70" s="424">
        <v>259200</v>
      </c>
    </row>
    <row r="71" spans="2:18" ht="15.75" thickBot="1" x14ac:dyDescent="0.3">
      <c r="B71" s="4"/>
      <c r="C71" s="91"/>
      <c r="D71"/>
      <c r="E71"/>
      <c r="F71"/>
      <c r="G71"/>
      <c r="M71" s="421"/>
      <c r="N71" s="75"/>
      <c r="O71" s="75"/>
      <c r="P71" s="75"/>
      <c r="Q71" s="75"/>
      <c r="R71" s="127"/>
    </row>
    <row r="72" spans="2:18" ht="15.75" thickBot="1" x14ac:dyDescent="0.3">
      <c r="B72" s="4"/>
      <c r="C72" s="91"/>
      <c r="D72"/>
      <c r="E72"/>
      <c r="F72"/>
      <c r="G72"/>
      <c r="M72" s="422" t="s">
        <v>1194</v>
      </c>
      <c r="N72" s="75"/>
      <c r="O72" s="191" t="s">
        <v>545</v>
      </c>
      <c r="P72" s="75"/>
      <c r="Q72" s="191">
        <v>2014</v>
      </c>
      <c r="R72" s="191">
        <v>2015</v>
      </c>
    </row>
    <row r="73" spans="2:18" ht="15.75" thickBot="1" x14ac:dyDescent="0.3">
      <c r="B73" s="4"/>
      <c r="C73" s="91"/>
      <c r="D73"/>
      <c r="E73"/>
      <c r="F73"/>
      <c r="G73"/>
      <c r="M73" s="185" t="s">
        <v>548</v>
      </c>
      <c r="N73" s="416"/>
      <c r="O73" s="417">
        <v>1800000</v>
      </c>
      <c r="P73" s="416"/>
      <c r="Q73" s="418">
        <v>1080000</v>
      </c>
      <c r="R73" s="417">
        <v>720000</v>
      </c>
    </row>
    <row r="74" spans="2:18" x14ac:dyDescent="0.25">
      <c r="B74" s="4"/>
      <c r="C74" s="91"/>
      <c r="D74"/>
      <c r="E74"/>
      <c r="F74"/>
      <c r="G74"/>
      <c r="M74" s="421"/>
      <c r="N74" s="410" t="s">
        <v>305</v>
      </c>
      <c r="O74" s="260">
        <v>286288.84826325416</v>
      </c>
      <c r="P74" s="87"/>
      <c r="Q74" s="411">
        <v>171773.30895795248</v>
      </c>
      <c r="R74" s="424">
        <v>114515.53930530167</v>
      </c>
    </row>
    <row r="75" spans="2:18" x14ac:dyDescent="0.25">
      <c r="B75" s="4"/>
      <c r="C75" s="91"/>
      <c r="D75"/>
      <c r="E75"/>
      <c r="F75"/>
      <c r="G75"/>
      <c r="M75" s="421"/>
      <c r="N75" s="410" t="s">
        <v>20</v>
      </c>
      <c r="O75" s="260">
        <v>704204.75319926871</v>
      </c>
      <c r="P75" s="87"/>
      <c r="Q75" s="411">
        <v>422522.85191956122</v>
      </c>
      <c r="R75" s="424">
        <v>281681.9012797075</v>
      </c>
    </row>
    <row r="76" spans="2:18" x14ac:dyDescent="0.25">
      <c r="B76" s="4"/>
      <c r="C76" s="91"/>
      <c r="D76"/>
      <c r="E76"/>
      <c r="F76"/>
      <c r="G76"/>
      <c r="M76" s="421"/>
      <c r="N76" s="410" t="s">
        <v>227</v>
      </c>
      <c r="O76" s="260">
        <v>809506.39853747713</v>
      </c>
      <c r="P76" s="87"/>
      <c r="Q76" s="411">
        <v>485703.83912248624</v>
      </c>
      <c r="R76" s="424">
        <v>323802.55941499089</v>
      </c>
    </row>
    <row r="77" spans="2:18" ht="15.75" thickBot="1" x14ac:dyDescent="0.3">
      <c r="B77" s="4"/>
      <c r="C77" s="91"/>
      <c r="D77"/>
      <c r="E77"/>
      <c r="F77"/>
      <c r="G77"/>
      <c r="M77" s="421"/>
      <c r="N77" s="75"/>
      <c r="O77" s="75"/>
      <c r="P77" s="75"/>
      <c r="Q77" s="75"/>
      <c r="R77" s="127"/>
    </row>
    <row r="78" spans="2:18" x14ac:dyDescent="0.25">
      <c r="B78" s="4"/>
      <c r="C78" s="91"/>
      <c r="D78"/>
      <c r="E78"/>
      <c r="F78"/>
      <c r="G78"/>
      <c r="M78" s="422" t="s">
        <v>1195</v>
      </c>
      <c r="N78" s="75"/>
      <c r="O78" s="191" t="s">
        <v>545</v>
      </c>
      <c r="P78" s="75"/>
      <c r="Q78" s="191">
        <v>2014</v>
      </c>
      <c r="R78" s="191">
        <v>2015</v>
      </c>
    </row>
    <row r="79" spans="2:18" x14ac:dyDescent="0.25">
      <c r="B79" s="4"/>
      <c r="C79" s="91"/>
      <c r="D79"/>
      <c r="E79"/>
      <c r="F79"/>
      <c r="G79"/>
      <c r="M79" s="421"/>
      <c r="N79" s="410" t="s">
        <v>305</v>
      </c>
      <c r="O79" s="260">
        <f>+O74-O68</f>
        <v>70288.848263254156</v>
      </c>
      <c r="P79" s="87"/>
      <c r="Q79" s="411">
        <f>+O79*0.6</f>
        <v>42173.308957952489</v>
      </c>
      <c r="R79" s="424">
        <f>+O79-Q79</f>
        <v>28115.539305301667</v>
      </c>
    </row>
    <row r="80" spans="2:18" x14ac:dyDescent="0.25">
      <c r="B80" s="4"/>
      <c r="C80" s="91"/>
      <c r="D80"/>
      <c r="E80"/>
      <c r="F80"/>
      <c r="G80"/>
      <c r="M80" s="421"/>
      <c r="N80" s="410" t="s">
        <v>20</v>
      </c>
      <c r="O80" s="260">
        <f>+O75-O69</f>
        <v>-231795.24680073129</v>
      </c>
      <c r="P80" s="87"/>
      <c r="Q80" s="411">
        <f t="shared" ref="Q80:Q81" si="12">+O80*0.6</f>
        <v>-139077.14808043875</v>
      </c>
      <c r="R80" s="424">
        <f t="shared" ref="R80:R81" si="13">+O80-Q80</f>
        <v>-92718.098720292532</v>
      </c>
    </row>
    <row r="81" spans="2:18" ht="15.75" thickBot="1" x14ac:dyDescent="0.3">
      <c r="B81" s="4"/>
      <c r="C81" s="91"/>
      <c r="D81"/>
      <c r="E81"/>
      <c r="F81"/>
      <c r="G81"/>
      <c r="M81" s="425"/>
      <c r="N81" s="426" t="s">
        <v>227</v>
      </c>
      <c r="O81" s="427">
        <f>+O76-O70</f>
        <v>161506.39853747713</v>
      </c>
      <c r="P81" s="173"/>
      <c r="Q81" s="428">
        <f t="shared" si="12"/>
        <v>96903.839122486272</v>
      </c>
      <c r="R81" s="429">
        <f t="shared" si="13"/>
        <v>64602.559414990857</v>
      </c>
    </row>
    <row r="82" spans="2:18" x14ac:dyDescent="0.25">
      <c r="B82" s="4"/>
      <c r="C82" s="91"/>
      <c r="D82"/>
      <c r="E82"/>
      <c r="F82"/>
      <c r="G82"/>
    </row>
    <row r="83" spans="2:18" x14ac:dyDescent="0.25">
      <c r="B83" s="4"/>
      <c r="C83" s="91"/>
      <c r="D83"/>
      <c r="E83"/>
      <c r="F83"/>
      <c r="G83"/>
    </row>
    <row r="84" spans="2:18" x14ac:dyDescent="0.25">
      <c r="B84" s="4"/>
      <c r="C84" s="91"/>
      <c r="D84"/>
      <c r="E84"/>
      <c r="F84"/>
      <c r="G84"/>
    </row>
    <row r="85" spans="2:18" x14ac:dyDescent="0.25">
      <c r="B85" s="4"/>
      <c r="C85" s="91"/>
      <c r="D85"/>
      <c r="E85"/>
      <c r="F85"/>
      <c r="G85"/>
    </row>
    <row r="86" spans="2:18" x14ac:dyDescent="0.25">
      <c r="B86" s="4"/>
      <c r="C86" s="91"/>
      <c r="D86"/>
      <c r="E86"/>
      <c r="F86"/>
      <c r="G86"/>
    </row>
    <row r="87" spans="2:18" x14ac:dyDescent="0.25">
      <c r="B87" s="4"/>
      <c r="C87" s="91"/>
      <c r="D87"/>
      <c r="E87"/>
      <c r="F87"/>
      <c r="G87"/>
    </row>
    <row r="88" spans="2:18" x14ac:dyDescent="0.25">
      <c r="B88" s="4"/>
      <c r="C88" s="91"/>
      <c r="D88"/>
      <c r="E88"/>
      <c r="F88"/>
      <c r="G88"/>
    </row>
    <row r="89" spans="2:18" x14ac:dyDescent="0.25">
      <c r="B89" s="4"/>
      <c r="C89" s="91"/>
      <c r="D89"/>
      <c r="E89"/>
      <c r="F89"/>
      <c r="G89"/>
    </row>
    <row r="90" spans="2:18" x14ac:dyDescent="0.25">
      <c r="B90" s="4"/>
      <c r="C90" s="91"/>
      <c r="D90"/>
      <c r="E90"/>
      <c r="F90"/>
      <c r="G90"/>
    </row>
    <row r="91" spans="2:18" x14ac:dyDescent="0.25">
      <c r="B91" s="4"/>
      <c r="C91" s="91"/>
      <c r="D91"/>
      <c r="E91"/>
      <c r="F91"/>
      <c r="G91"/>
    </row>
    <row r="92" spans="2:18" x14ac:dyDescent="0.25">
      <c r="B92" s="4"/>
      <c r="C92" s="91"/>
      <c r="D92"/>
      <c r="E92"/>
      <c r="F92"/>
      <c r="G92"/>
    </row>
    <row r="93" spans="2:18" x14ac:dyDescent="0.25">
      <c r="B93" s="4"/>
      <c r="C93" s="91"/>
      <c r="D93"/>
      <c r="E93"/>
      <c r="F93"/>
      <c r="G93"/>
    </row>
    <row r="94" spans="2:18" x14ac:dyDescent="0.25">
      <c r="B94" s="4"/>
      <c r="C94" s="91"/>
      <c r="D94"/>
      <c r="E94"/>
      <c r="F94"/>
      <c r="G94"/>
    </row>
    <row r="95" spans="2:18" x14ac:dyDescent="0.25">
      <c r="B95" s="4"/>
      <c r="C95" s="91"/>
      <c r="D95"/>
      <c r="E95"/>
      <c r="F95"/>
      <c r="G95"/>
    </row>
    <row r="96" spans="2:18" x14ac:dyDescent="0.25">
      <c r="B96" s="4"/>
      <c r="C96" s="91"/>
      <c r="D96"/>
      <c r="E96"/>
      <c r="F96"/>
      <c r="G96"/>
    </row>
    <row r="97" spans="2:7" x14ac:dyDescent="0.25">
      <c r="B97" s="4"/>
      <c r="C97" s="91"/>
      <c r="D97"/>
      <c r="E97"/>
      <c r="F97"/>
      <c r="G97"/>
    </row>
    <row r="98" spans="2:7" x14ac:dyDescent="0.25">
      <c r="B98" s="4"/>
      <c r="C98" s="91"/>
      <c r="D98"/>
      <c r="E98"/>
      <c r="F98"/>
      <c r="G98"/>
    </row>
    <row r="99" spans="2:7" x14ac:dyDescent="0.25">
      <c r="B99" s="4"/>
      <c r="C99" s="91"/>
      <c r="D99"/>
      <c r="E99"/>
      <c r="F99"/>
      <c r="G99"/>
    </row>
    <row r="100" spans="2:7" x14ac:dyDescent="0.25">
      <c r="B100" s="4"/>
      <c r="C100" s="91"/>
      <c r="D100"/>
      <c r="E100"/>
      <c r="F100"/>
      <c r="G100"/>
    </row>
    <row r="101" spans="2:7" x14ac:dyDescent="0.25">
      <c r="B101" s="4"/>
      <c r="C101" s="91"/>
      <c r="D101"/>
      <c r="E101"/>
      <c r="F101"/>
      <c r="G101"/>
    </row>
    <row r="102" spans="2:7" x14ac:dyDescent="0.25">
      <c r="B102" s="4"/>
      <c r="C102" s="91"/>
      <c r="D102"/>
      <c r="E102"/>
      <c r="F102"/>
      <c r="G102"/>
    </row>
    <row r="103" spans="2:7" x14ac:dyDescent="0.25">
      <c r="B103" s="4"/>
      <c r="C103" s="91"/>
      <c r="D103"/>
      <c r="E103"/>
      <c r="F103"/>
      <c r="G103"/>
    </row>
    <row r="104" spans="2:7" x14ac:dyDescent="0.25">
      <c r="B104" s="4"/>
      <c r="C104" s="91"/>
      <c r="D104"/>
      <c r="E104"/>
      <c r="F104"/>
      <c r="G104"/>
    </row>
    <row r="105" spans="2:7" x14ac:dyDescent="0.25">
      <c r="B105" s="4"/>
      <c r="C105" s="91"/>
      <c r="D105"/>
      <c r="E105"/>
      <c r="F105"/>
      <c r="G105"/>
    </row>
    <row r="106" spans="2:7" x14ac:dyDescent="0.25">
      <c r="B106" s="4"/>
      <c r="C106" s="91"/>
      <c r="D106"/>
      <c r="E106"/>
      <c r="F106"/>
      <c r="G106"/>
    </row>
    <row r="107" spans="2:7" x14ac:dyDescent="0.25">
      <c r="B107" s="4"/>
      <c r="C107" s="91"/>
      <c r="D107"/>
      <c r="E107"/>
      <c r="F107"/>
      <c r="G107"/>
    </row>
    <row r="108" spans="2:7" x14ac:dyDescent="0.25">
      <c r="B108" s="4"/>
      <c r="C108" s="91"/>
      <c r="D108"/>
      <c r="E108"/>
      <c r="F108"/>
      <c r="G108"/>
    </row>
    <row r="109" spans="2:7" x14ac:dyDescent="0.25">
      <c r="B109" s="4"/>
      <c r="C109" s="91"/>
      <c r="D109"/>
      <c r="E109"/>
      <c r="F109"/>
      <c r="G109"/>
    </row>
    <row r="110" spans="2:7" x14ac:dyDescent="0.25">
      <c r="B110" s="4"/>
      <c r="C110" s="91"/>
      <c r="D110"/>
      <c r="E110"/>
      <c r="F110"/>
      <c r="G110"/>
    </row>
    <row r="111" spans="2:7" x14ac:dyDescent="0.25">
      <c r="B111" s="4"/>
      <c r="C111" s="91"/>
      <c r="D111"/>
      <c r="E111"/>
      <c r="F111"/>
      <c r="G111"/>
    </row>
    <row r="112" spans="2:7" x14ac:dyDescent="0.25">
      <c r="B112" s="4"/>
      <c r="C112" s="91"/>
      <c r="D112"/>
      <c r="E112"/>
      <c r="F112"/>
      <c r="G112"/>
    </row>
    <row r="113" spans="2:7" x14ac:dyDescent="0.25">
      <c r="B113" s="4"/>
      <c r="C113" s="91"/>
      <c r="D113"/>
      <c r="E113"/>
      <c r="F113"/>
      <c r="G113"/>
    </row>
    <row r="114" spans="2:7" x14ac:dyDescent="0.25">
      <c r="B114" s="4"/>
      <c r="C114" s="91"/>
      <c r="D114"/>
      <c r="E114"/>
      <c r="F114"/>
      <c r="G114"/>
    </row>
    <row r="115" spans="2:7" x14ac:dyDescent="0.25">
      <c r="B115" s="4"/>
      <c r="C115" s="91"/>
      <c r="D115"/>
      <c r="E115"/>
      <c r="F115"/>
      <c r="G115"/>
    </row>
    <row r="116" spans="2:7" x14ac:dyDescent="0.25">
      <c r="B116" s="4"/>
      <c r="C116" s="91"/>
      <c r="D116"/>
      <c r="E116"/>
      <c r="F116"/>
      <c r="G116"/>
    </row>
    <row r="117" spans="2:7" x14ac:dyDescent="0.25">
      <c r="B117" s="4"/>
      <c r="C117" s="91"/>
      <c r="D117"/>
      <c r="E117"/>
      <c r="F117"/>
      <c r="G117"/>
    </row>
    <row r="118" spans="2:7" x14ac:dyDescent="0.25">
      <c r="B118" s="4"/>
      <c r="C118" s="91"/>
      <c r="D118"/>
      <c r="E118"/>
      <c r="F118"/>
      <c r="G118"/>
    </row>
    <row r="119" spans="2:7" x14ac:dyDescent="0.25">
      <c r="B119" s="4"/>
      <c r="C119" s="91"/>
      <c r="D119"/>
      <c r="E119"/>
      <c r="F119"/>
      <c r="G119"/>
    </row>
    <row r="120" spans="2:7" x14ac:dyDescent="0.25">
      <c r="B120" s="4"/>
      <c r="C120" s="91"/>
      <c r="D120"/>
      <c r="E120"/>
      <c r="F120"/>
      <c r="G120"/>
    </row>
    <row r="121" spans="2:7" x14ac:dyDescent="0.25">
      <c r="B121" s="4"/>
      <c r="C121" s="91"/>
      <c r="D121"/>
      <c r="E121"/>
      <c r="F121"/>
      <c r="G121"/>
    </row>
    <row r="122" spans="2:7" x14ac:dyDescent="0.25">
      <c r="B122" s="4"/>
      <c r="C122" s="91"/>
      <c r="D122"/>
      <c r="E122"/>
      <c r="F122"/>
      <c r="G122"/>
    </row>
    <row r="123" spans="2:7" x14ac:dyDescent="0.25">
      <c r="B123" s="4"/>
      <c r="C123" s="91"/>
      <c r="D123"/>
      <c r="E123"/>
      <c r="F123"/>
      <c r="G123"/>
    </row>
    <row r="124" spans="2:7" x14ac:dyDescent="0.25">
      <c r="B124" s="4"/>
      <c r="C124" s="91"/>
      <c r="D124"/>
      <c r="E124"/>
      <c r="F124"/>
      <c r="G124"/>
    </row>
    <row r="125" spans="2:7" x14ac:dyDescent="0.25">
      <c r="B125" s="4"/>
      <c r="C125" s="91"/>
      <c r="D125"/>
      <c r="E125"/>
      <c r="F125"/>
      <c r="G125"/>
    </row>
    <row r="126" spans="2:7" x14ac:dyDescent="0.25">
      <c r="B126" s="4"/>
      <c r="C126" s="91"/>
      <c r="D126"/>
      <c r="E126"/>
      <c r="F126"/>
      <c r="G126"/>
    </row>
    <row r="127" spans="2:7" x14ac:dyDescent="0.25">
      <c r="B127" s="4"/>
      <c r="C127" s="91"/>
      <c r="D127"/>
      <c r="E127"/>
      <c r="F127"/>
      <c r="G127"/>
    </row>
    <row r="128" spans="2:7" x14ac:dyDescent="0.25">
      <c r="B128" s="4"/>
      <c r="C128" s="91"/>
      <c r="D128"/>
      <c r="E128"/>
      <c r="F128"/>
      <c r="G128"/>
    </row>
    <row r="129" spans="2:7" x14ac:dyDescent="0.25">
      <c r="B129" s="4"/>
      <c r="C129" s="91"/>
      <c r="D129"/>
      <c r="E129"/>
      <c r="F129"/>
      <c r="G129"/>
    </row>
    <row r="130" spans="2:7" x14ac:dyDescent="0.25">
      <c r="B130" s="4"/>
      <c r="C130" s="91"/>
      <c r="D130"/>
      <c r="E130"/>
      <c r="F130"/>
      <c r="G130"/>
    </row>
    <row r="131" spans="2:7" x14ac:dyDescent="0.25">
      <c r="B131" s="4"/>
      <c r="C131" s="91"/>
      <c r="D131"/>
      <c r="E131"/>
      <c r="F131"/>
      <c r="G131"/>
    </row>
    <row r="132" spans="2:7" x14ac:dyDescent="0.25">
      <c r="B132" s="4"/>
      <c r="C132" s="91"/>
      <c r="D132"/>
      <c r="E132"/>
      <c r="F132"/>
      <c r="G132"/>
    </row>
    <row r="133" spans="2:7" x14ac:dyDescent="0.25">
      <c r="B133" s="4"/>
      <c r="C133" s="91"/>
      <c r="D133"/>
      <c r="E133"/>
      <c r="F133"/>
      <c r="G133"/>
    </row>
    <row r="134" spans="2:7" x14ac:dyDescent="0.25">
      <c r="B134" s="4"/>
      <c r="C134" s="91"/>
      <c r="D134"/>
      <c r="E134"/>
      <c r="F134"/>
      <c r="G134"/>
    </row>
    <row r="135" spans="2:7" x14ac:dyDescent="0.25">
      <c r="B135" s="4"/>
      <c r="C135" s="91"/>
      <c r="D135"/>
      <c r="E135"/>
      <c r="F135"/>
      <c r="G135"/>
    </row>
    <row r="136" spans="2:7" x14ac:dyDescent="0.25">
      <c r="B136" s="4"/>
      <c r="C136" s="91"/>
      <c r="D136"/>
      <c r="E136"/>
      <c r="F136"/>
      <c r="G136"/>
    </row>
    <row r="137" spans="2:7" x14ac:dyDescent="0.25">
      <c r="B137" s="4"/>
      <c r="C137" s="91"/>
      <c r="D137"/>
      <c r="E137"/>
      <c r="F137"/>
      <c r="G137"/>
    </row>
    <row r="138" spans="2:7" x14ac:dyDescent="0.25">
      <c r="B138" s="4"/>
      <c r="C138" s="91"/>
      <c r="D138"/>
      <c r="E138"/>
      <c r="F138"/>
      <c r="G138"/>
    </row>
    <row r="139" spans="2:7" x14ac:dyDescent="0.25">
      <c r="B139" s="4"/>
      <c r="C139" s="91"/>
      <c r="D139"/>
      <c r="E139"/>
      <c r="F139"/>
      <c r="G139"/>
    </row>
    <row r="140" spans="2:7" x14ac:dyDescent="0.25">
      <c r="B140" s="4"/>
      <c r="C140" s="91"/>
      <c r="D140"/>
      <c r="E140"/>
      <c r="F140"/>
      <c r="G140"/>
    </row>
    <row r="141" spans="2:7" x14ac:dyDescent="0.25">
      <c r="B141" s="4"/>
      <c r="C141" s="91"/>
      <c r="D141"/>
      <c r="E141"/>
      <c r="F141"/>
      <c r="G141"/>
    </row>
    <row r="142" spans="2:7" x14ac:dyDescent="0.25">
      <c r="B142" s="4"/>
      <c r="C142" s="91"/>
      <c r="D142"/>
      <c r="E142"/>
      <c r="F142"/>
      <c r="G142"/>
    </row>
    <row r="143" spans="2:7" x14ac:dyDescent="0.25">
      <c r="B143" s="4"/>
      <c r="C143" s="91"/>
      <c r="D143"/>
      <c r="E143"/>
      <c r="F143"/>
      <c r="G143"/>
    </row>
    <row r="144" spans="2:7" x14ac:dyDescent="0.25">
      <c r="B144" s="4"/>
      <c r="C144" s="91"/>
      <c r="D144"/>
      <c r="E144"/>
      <c r="F144"/>
      <c r="G144"/>
    </row>
    <row r="145" spans="2:7" x14ac:dyDescent="0.25">
      <c r="B145" s="4"/>
      <c r="C145" s="91"/>
      <c r="D145"/>
      <c r="E145"/>
      <c r="F145"/>
      <c r="G145"/>
    </row>
    <row r="146" spans="2:7" x14ac:dyDescent="0.25">
      <c r="B146" s="4"/>
      <c r="C146" s="91"/>
      <c r="D146"/>
      <c r="E146"/>
      <c r="F146"/>
      <c r="G146"/>
    </row>
    <row r="147" spans="2:7" x14ac:dyDescent="0.25">
      <c r="B147" s="4"/>
      <c r="C147" s="91"/>
      <c r="D147"/>
      <c r="E147"/>
      <c r="F147"/>
      <c r="G147"/>
    </row>
    <row r="148" spans="2:7" x14ac:dyDescent="0.25">
      <c r="B148" s="4"/>
      <c r="C148" s="91"/>
      <c r="D148"/>
      <c r="E148"/>
      <c r="F148"/>
      <c r="G148"/>
    </row>
    <row r="149" spans="2:7" x14ac:dyDescent="0.25">
      <c r="B149" s="4"/>
      <c r="C149" s="91"/>
      <c r="D149"/>
      <c r="E149"/>
      <c r="F149"/>
      <c r="G149"/>
    </row>
    <row r="150" spans="2:7" x14ac:dyDescent="0.25">
      <c r="B150" s="4"/>
      <c r="C150" s="91"/>
      <c r="D150"/>
      <c r="E150"/>
      <c r="F150"/>
      <c r="G150"/>
    </row>
    <row r="151" spans="2:7" x14ac:dyDescent="0.25">
      <c r="B151" s="4"/>
      <c r="C151" s="91"/>
      <c r="D151"/>
      <c r="E151"/>
      <c r="F151"/>
      <c r="G151"/>
    </row>
    <row r="152" spans="2:7" x14ac:dyDescent="0.25">
      <c r="B152" s="4"/>
      <c r="C152" s="91"/>
      <c r="D152"/>
      <c r="E152"/>
      <c r="F152"/>
      <c r="G152"/>
    </row>
    <row r="153" spans="2:7" x14ac:dyDescent="0.25">
      <c r="B153" s="4"/>
      <c r="C153" s="91"/>
      <c r="D153"/>
      <c r="E153"/>
      <c r="F153"/>
      <c r="G153"/>
    </row>
    <row r="154" spans="2:7" x14ac:dyDescent="0.25">
      <c r="B154" s="4"/>
      <c r="C154" s="91"/>
      <c r="D154"/>
      <c r="E154"/>
      <c r="F154"/>
      <c r="G154"/>
    </row>
    <row r="155" spans="2:7" x14ac:dyDescent="0.25">
      <c r="B155" s="4"/>
      <c r="C155" s="91"/>
      <c r="D155"/>
      <c r="E155"/>
      <c r="F155"/>
      <c r="G155"/>
    </row>
    <row r="156" spans="2:7" x14ac:dyDescent="0.25">
      <c r="B156" s="4"/>
      <c r="C156" s="91"/>
      <c r="D156"/>
      <c r="E156"/>
      <c r="F156"/>
      <c r="G156"/>
    </row>
    <row r="157" spans="2:7" x14ac:dyDescent="0.25">
      <c r="B157" s="4"/>
      <c r="C157" s="91"/>
      <c r="D157"/>
      <c r="E157"/>
      <c r="F157"/>
      <c r="G157"/>
    </row>
    <row r="158" spans="2:7" x14ac:dyDescent="0.25">
      <c r="B158" s="4"/>
      <c r="C158" s="91"/>
      <c r="D158"/>
      <c r="E158"/>
      <c r="F158"/>
      <c r="G158"/>
    </row>
    <row r="159" spans="2:7" x14ac:dyDescent="0.25">
      <c r="B159" s="4"/>
      <c r="C159" s="91"/>
      <c r="D159"/>
      <c r="E159"/>
      <c r="F159"/>
      <c r="G159"/>
    </row>
    <row r="160" spans="2:7" x14ac:dyDescent="0.25">
      <c r="B160" s="4"/>
      <c r="C160" s="91"/>
      <c r="D160"/>
      <c r="E160"/>
      <c r="F160"/>
      <c r="G160"/>
    </row>
    <row r="161" spans="2:7" x14ac:dyDescent="0.25">
      <c r="B161" s="4"/>
      <c r="C161" s="91"/>
      <c r="D161"/>
      <c r="E161"/>
      <c r="F161"/>
      <c r="G161"/>
    </row>
    <row r="162" spans="2:7" x14ac:dyDescent="0.25">
      <c r="B162" s="4"/>
      <c r="C162" s="91"/>
      <c r="D162"/>
      <c r="E162"/>
      <c r="F162"/>
      <c r="G162"/>
    </row>
    <row r="163" spans="2:7" x14ac:dyDescent="0.25">
      <c r="B163" s="4"/>
      <c r="C163" s="91"/>
      <c r="D163"/>
      <c r="E163"/>
      <c r="F163"/>
      <c r="G163"/>
    </row>
  </sheetData>
  <autoFilter ref="A3:G38">
    <sortState ref="A4:U38">
      <sortCondition ref="B4"/>
    </sortState>
  </autoFilter>
  <mergeCells count="5">
    <mergeCell ref="B1:C1"/>
    <mergeCell ref="D2:E2"/>
    <mergeCell ref="F2:G2"/>
    <mergeCell ref="H2:I2"/>
    <mergeCell ref="J2:K2"/>
  </mergeCells>
  <pageMargins left="0" right="0" top="0.74803149606299213" bottom="0.74803149606299213" header="0.31496062992125984" footer="0.31496062992125984"/>
  <pageSetup paperSize="9" scale="6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4"/>
  <sheetViews>
    <sheetView zoomScaleNormal="100" workbookViewId="0">
      <pane ySplit="1" topLeftCell="A29" activePane="bottomLeft" state="frozen"/>
      <selection pane="bottomLeft" activeCell="G222" sqref="G222"/>
    </sheetView>
  </sheetViews>
  <sheetFormatPr baseColWidth="10" defaultColWidth="9.140625" defaultRowHeight="15" x14ac:dyDescent="0.25"/>
  <cols>
    <col min="1" max="1" width="6.7109375" style="62" bestFit="1" customWidth="1"/>
    <col min="2" max="2" width="10.28515625" style="58" bestFit="1" customWidth="1"/>
    <col min="3" max="3" width="10.42578125" style="58" bestFit="1" customWidth="1"/>
    <col min="4" max="4" width="15.85546875" style="58" customWidth="1"/>
    <col min="5" max="5" width="13.140625" style="58" customWidth="1"/>
    <col min="6" max="6" width="12.5703125" style="62" bestFit="1" customWidth="1"/>
    <col min="7" max="7" width="38.140625" style="253" bestFit="1" customWidth="1"/>
    <col min="8" max="8" width="48.42578125" style="62" bestFit="1" customWidth="1"/>
    <col min="9" max="9" width="14.42578125" style="253" bestFit="1" customWidth="1"/>
    <col min="10" max="10" width="15.5703125" style="180" bestFit="1" customWidth="1"/>
    <col min="11" max="12" width="13" style="180" customWidth="1"/>
    <col min="13" max="13" width="10.140625" style="62" bestFit="1" customWidth="1"/>
    <col min="14" max="14" width="21.5703125" style="62" bestFit="1" customWidth="1"/>
    <col min="15" max="15" width="15.42578125" style="62" customWidth="1"/>
    <col min="16" max="16384" width="9.140625" style="62"/>
  </cols>
  <sheetData>
    <row r="1" spans="1:15" s="82" customFormat="1" ht="30" x14ac:dyDescent="0.25">
      <c r="A1" s="227" t="s">
        <v>557</v>
      </c>
      <c r="B1" s="269" t="s">
        <v>1129</v>
      </c>
      <c r="C1" s="261" t="s">
        <v>1130</v>
      </c>
      <c r="D1" s="261" t="s">
        <v>1131</v>
      </c>
      <c r="E1" s="262" t="s">
        <v>1132</v>
      </c>
      <c r="F1" s="263" t="s">
        <v>562</v>
      </c>
      <c r="G1" s="264" t="s">
        <v>563</v>
      </c>
      <c r="H1" s="265" t="s">
        <v>564</v>
      </c>
      <c r="I1" s="266" t="s">
        <v>1140</v>
      </c>
      <c r="J1" s="267" t="s">
        <v>1142</v>
      </c>
      <c r="K1" s="267" t="s">
        <v>1133</v>
      </c>
      <c r="L1" s="267" t="s">
        <v>1141</v>
      </c>
      <c r="M1" s="268" t="s">
        <v>43</v>
      </c>
      <c r="N1" s="82" t="s">
        <v>566</v>
      </c>
    </row>
    <row r="2" spans="1:15" x14ac:dyDescent="0.25">
      <c r="A2" s="111">
        <v>1</v>
      </c>
      <c r="B2" s="228"/>
      <c r="C2" s="228">
        <v>1</v>
      </c>
      <c r="D2" s="228"/>
      <c r="E2" s="228"/>
      <c r="F2" s="231" t="s">
        <v>594</v>
      </c>
      <c r="G2" s="229" t="s">
        <v>595</v>
      </c>
      <c r="H2" s="111" t="s">
        <v>37</v>
      </c>
      <c r="I2" s="229" t="s">
        <v>546</v>
      </c>
      <c r="J2" s="230">
        <v>1500</v>
      </c>
      <c r="K2" s="230"/>
      <c r="L2" s="230">
        <f t="shared" ref="L2:L7" si="0">+J2</f>
        <v>1500</v>
      </c>
      <c r="M2" s="111" t="s">
        <v>596</v>
      </c>
      <c r="O2" s="298"/>
    </row>
    <row r="3" spans="1:15" x14ac:dyDescent="0.25">
      <c r="A3" s="111">
        <v>2</v>
      </c>
      <c r="B3" s="228"/>
      <c r="C3" s="228">
        <v>1</v>
      </c>
      <c r="D3" s="228"/>
      <c r="E3" s="228"/>
      <c r="F3" s="231" t="s">
        <v>597</v>
      </c>
      <c r="G3" s="229" t="s">
        <v>598</v>
      </c>
      <c r="H3" s="111" t="s">
        <v>37</v>
      </c>
      <c r="I3" s="229" t="s">
        <v>546</v>
      </c>
      <c r="J3" s="230">
        <v>1500</v>
      </c>
      <c r="K3" s="230"/>
      <c r="L3" s="230">
        <f t="shared" si="0"/>
        <v>1500</v>
      </c>
      <c r="M3" s="111" t="s">
        <v>596</v>
      </c>
      <c r="O3" s="298"/>
    </row>
    <row r="4" spans="1:15" x14ac:dyDescent="0.25">
      <c r="A4" s="111">
        <v>3</v>
      </c>
      <c r="B4" s="228">
        <v>1</v>
      </c>
      <c r="C4" s="228"/>
      <c r="D4" s="228"/>
      <c r="E4" s="228"/>
      <c r="F4" s="231" t="s">
        <v>599</v>
      </c>
      <c r="G4" s="229" t="s">
        <v>600</v>
      </c>
      <c r="H4" s="111" t="s">
        <v>37</v>
      </c>
      <c r="I4" s="229" t="s">
        <v>546</v>
      </c>
      <c r="J4" s="230">
        <v>2000</v>
      </c>
      <c r="K4" s="230"/>
      <c r="L4" s="230">
        <f t="shared" si="0"/>
        <v>2000</v>
      </c>
      <c r="M4" s="111" t="s">
        <v>596</v>
      </c>
      <c r="O4" s="298"/>
    </row>
    <row r="5" spans="1:15" x14ac:dyDescent="0.25">
      <c r="A5" s="111">
        <v>4</v>
      </c>
      <c r="B5" s="228"/>
      <c r="C5" s="228">
        <v>1</v>
      </c>
      <c r="D5" s="228"/>
      <c r="E5" s="228"/>
      <c r="F5" s="228" t="s">
        <v>601</v>
      </c>
      <c r="G5" s="229" t="s">
        <v>602</v>
      </c>
      <c r="H5" s="111" t="s">
        <v>37</v>
      </c>
      <c r="I5" s="229" t="s">
        <v>546</v>
      </c>
      <c r="J5" s="230">
        <v>1500</v>
      </c>
      <c r="K5" s="230"/>
      <c r="L5" s="230">
        <f t="shared" si="0"/>
        <v>1500</v>
      </c>
      <c r="M5" s="111" t="s">
        <v>596</v>
      </c>
      <c r="O5" s="298"/>
    </row>
    <row r="6" spans="1:15" x14ac:dyDescent="0.25">
      <c r="A6" s="111">
        <v>5</v>
      </c>
      <c r="B6" s="228">
        <v>1</v>
      </c>
      <c r="C6" s="228"/>
      <c r="D6" s="228"/>
      <c r="E6" s="228"/>
      <c r="F6" s="231" t="s">
        <v>603</v>
      </c>
      <c r="G6" s="229" t="s">
        <v>604</v>
      </c>
      <c r="H6" s="111" t="s">
        <v>37</v>
      </c>
      <c r="I6" s="229" t="s">
        <v>546</v>
      </c>
      <c r="J6" s="230">
        <v>2000</v>
      </c>
      <c r="K6" s="230"/>
      <c r="L6" s="230">
        <f t="shared" si="0"/>
        <v>2000</v>
      </c>
      <c r="M6" s="111" t="s">
        <v>596</v>
      </c>
      <c r="O6" s="298"/>
    </row>
    <row r="7" spans="1:15" x14ac:dyDescent="0.25">
      <c r="A7" s="111">
        <v>6</v>
      </c>
      <c r="B7" s="228">
        <v>1</v>
      </c>
      <c r="C7" s="228"/>
      <c r="D7" s="228"/>
      <c r="E7" s="228"/>
      <c r="F7" s="228" t="s">
        <v>605</v>
      </c>
      <c r="G7" s="229" t="s">
        <v>606</v>
      </c>
      <c r="H7" s="111" t="s">
        <v>37</v>
      </c>
      <c r="I7" s="229" t="s">
        <v>546</v>
      </c>
      <c r="J7" s="230">
        <v>2000</v>
      </c>
      <c r="K7" s="230"/>
      <c r="L7" s="230">
        <f t="shared" si="0"/>
        <v>2000</v>
      </c>
      <c r="M7" s="111" t="s">
        <v>596</v>
      </c>
      <c r="O7" s="298"/>
    </row>
    <row r="8" spans="1:15" x14ac:dyDescent="0.25">
      <c r="A8" s="111">
        <v>7</v>
      </c>
      <c r="B8" s="228"/>
      <c r="C8" s="228"/>
      <c r="D8" s="228"/>
      <c r="E8" s="228">
        <v>1</v>
      </c>
      <c r="F8" s="231" t="s">
        <v>607</v>
      </c>
      <c r="G8" s="229" t="s">
        <v>608</v>
      </c>
      <c r="H8" s="111" t="s">
        <v>37</v>
      </c>
      <c r="I8" s="229" t="s">
        <v>547</v>
      </c>
      <c r="J8" s="230">
        <v>1500</v>
      </c>
      <c r="K8" s="230">
        <f t="shared" ref="K8:K23" si="1">+J8*0.5</f>
        <v>750</v>
      </c>
      <c r="L8" s="230"/>
      <c r="M8" s="111" t="s">
        <v>596</v>
      </c>
      <c r="O8" s="298"/>
    </row>
    <row r="9" spans="1:15" x14ac:dyDescent="0.25">
      <c r="A9" s="111">
        <v>8</v>
      </c>
      <c r="B9" s="228"/>
      <c r="C9" s="228"/>
      <c r="D9" s="228"/>
      <c r="E9" s="228">
        <v>1</v>
      </c>
      <c r="F9" s="231" t="s">
        <v>609</v>
      </c>
      <c r="G9" s="229" t="s">
        <v>610</v>
      </c>
      <c r="H9" s="111" t="s">
        <v>37</v>
      </c>
      <c r="I9" s="229" t="s">
        <v>547</v>
      </c>
      <c r="J9" s="230">
        <v>1500</v>
      </c>
      <c r="K9" s="230">
        <f t="shared" si="1"/>
        <v>750</v>
      </c>
      <c r="L9" s="230"/>
      <c r="M9" s="111" t="s">
        <v>596</v>
      </c>
      <c r="O9" s="298"/>
    </row>
    <row r="10" spans="1:15" x14ac:dyDescent="0.25">
      <c r="A10" s="111">
        <v>9</v>
      </c>
      <c r="B10" s="228"/>
      <c r="C10" s="228"/>
      <c r="D10" s="228"/>
      <c r="E10" s="228">
        <v>1</v>
      </c>
      <c r="F10" s="231" t="s">
        <v>611</v>
      </c>
      <c r="G10" s="229" t="s">
        <v>612</v>
      </c>
      <c r="H10" s="111" t="s">
        <v>37</v>
      </c>
      <c r="I10" s="229" t="s">
        <v>547</v>
      </c>
      <c r="J10" s="230">
        <v>1500</v>
      </c>
      <c r="K10" s="230">
        <f t="shared" si="1"/>
        <v>750</v>
      </c>
      <c r="L10" s="230"/>
      <c r="M10" s="111" t="s">
        <v>596</v>
      </c>
      <c r="O10" s="298"/>
    </row>
    <row r="11" spans="1:15" x14ac:dyDescent="0.25">
      <c r="A11" s="111">
        <v>10</v>
      </c>
      <c r="B11" s="228"/>
      <c r="C11" s="228"/>
      <c r="D11" s="228"/>
      <c r="E11" s="228">
        <v>1</v>
      </c>
      <c r="F11" s="231" t="s">
        <v>613</v>
      </c>
      <c r="G11" s="229" t="s">
        <v>614</v>
      </c>
      <c r="H11" s="111" t="s">
        <v>37</v>
      </c>
      <c r="I11" s="229" t="s">
        <v>547</v>
      </c>
      <c r="J11" s="230">
        <v>1500</v>
      </c>
      <c r="K11" s="230">
        <f t="shared" si="1"/>
        <v>750</v>
      </c>
      <c r="L11" s="230"/>
      <c r="M11" s="111" t="s">
        <v>596</v>
      </c>
      <c r="O11" s="298"/>
    </row>
    <row r="12" spans="1:15" x14ac:dyDescent="0.25">
      <c r="A12" s="111">
        <v>11</v>
      </c>
      <c r="B12" s="228"/>
      <c r="C12" s="228"/>
      <c r="D12" s="228"/>
      <c r="E12" s="228">
        <v>1</v>
      </c>
      <c r="F12" s="231" t="s">
        <v>615</v>
      </c>
      <c r="G12" s="229" t="s">
        <v>616</v>
      </c>
      <c r="H12" s="111" t="s">
        <v>37</v>
      </c>
      <c r="I12" s="229" t="s">
        <v>547</v>
      </c>
      <c r="J12" s="230">
        <v>1500</v>
      </c>
      <c r="K12" s="230">
        <f t="shared" si="1"/>
        <v>750</v>
      </c>
      <c r="L12" s="230"/>
      <c r="M12" s="111" t="s">
        <v>596</v>
      </c>
      <c r="O12" s="298"/>
    </row>
    <row r="13" spans="1:15" x14ac:dyDescent="0.25">
      <c r="A13" s="111">
        <v>12</v>
      </c>
      <c r="B13" s="228"/>
      <c r="C13" s="228"/>
      <c r="D13" s="228"/>
      <c r="E13" s="228">
        <v>1</v>
      </c>
      <c r="F13" s="228" t="s">
        <v>617</v>
      </c>
      <c r="G13" s="229" t="s">
        <v>618</v>
      </c>
      <c r="H13" s="111" t="s">
        <v>37</v>
      </c>
      <c r="I13" s="229" t="s">
        <v>547</v>
      </c>
      <c r="J13" s="230">
        <v>1500</v>
      </c>
      <c r="K13" s="230">
        <f t="shared" si="1"/>
        <v>750</v>
      </c>
      <c r="L13" s="230"/>
      <c r="M13" s="111" t="s">
        <v>596</v>
      </c>
      <c r="O13" s="298"/>
    </row>
    <row r="14" spans="1:15" x14ac:dyDescent="0.25">
      <c r="A14" s="111">
        <v>13</v>
      </c>
      <c r="B14" s="228"/>
      <c r="C14" s="228"/>
      <c r="D14" s="228"/>
      <c r="E14" s="228">
        <v>1</v>
      </c>
      <c r="F14" s="231" t="s">
        <v>619</v>
      </c>
      <c r="G14" s="229" t="s">
        <v>620</v>
      </c>
      <c r="H14" s="111" t="s">
        <v>37</v>
      </c>
      <c r="I14" s="229" t="s">
        <v>547</v>
      </c>
      <c r="J14" s="230">
        <v>1500</v>
      </c>
      <c r="K14" s="230">
        <f t="shared" si="1"/>
        <v>750</v>
      </c>
      <c r="L14" s="230"/>
      <c r="M14" s="111" t="s">
        <v>596</v>
      </c>
      <c r="O14" s="298"/>
    </row>
    <row r="15" spans="1:15" x14ac:dyDescent="0.25">
      <c r="A15" s="111">
        <v>14</v>
      </c>
      <c r="B15" s="228"/>
      <c r="C15" s="228"/>
      <c r="D15" s="228"/>
      <c r="E15" s="228">
        <v>1</v>
      </c>
      <c r="F15" s="231" t="s">
        <v>621</v>
      </c>
      <c r="G15" s="229" t="s">
        <v>622</v>
      </c>
      <c r="H15" s="111" t="s">
        <v>37</v>
      </c>
      <c r="I15" s="229" t="s">
        <v>547</v>
      </c>
      <c r="J15" s="230">
        <v>1500</v>
      </c>
      <c r="K15" s="230">
        <f t="shared" si="1"/>
        <v>750</v>
      </c>
      <c r="L15" s="230"/>
      <c r="M15" s="111" t="s">
        <v>596</v>
      </c>
      <c r="O15" s="298"/>
    </row>
    <row r="16" spans="1:15" x14ac:dyDescent="0.25">
      <c r="A16" s="111">
        <v>15</v>
      </c>
      <c r="B16" s="228"/>
      <c r="C16" s="228"/>
      <c r="D16" s="228"/>
      <c r="E16" s="228">
        <v>1</v>
      </c>
      <c r="F16" s="231" t="s">
        <v>623</v>
      </c>
      <c r="G16" s="229" t="s">
        <v>624</v>
      </c>
      <c r="H16" s="111" t="s">
        <v>37</v>
      </c>
      <c r="I16" s="229" t="s">
        <v>547</v>
      </c>
      <c r="J16" s="230">
        <v>1500</v>
      </c>
      <c r="K16" s="230">
        <f t="shared" si="1"/>
        <v>750</v>
      </c>
      <c r="L16" s="230"/>
      <c r="M16" s="111" t="s">
        <v>596</v>
      </c>
      <c r="O16" s="298"/>
    </row>
    <row r="17" spans="1:15" x14ac:dyDescent="0.25">
      <c r="A17" s="111">
        <v>16</v>
      </c>
      <c r="B17" s="228"/>
      <c r="C17" s="228"/>
      <c r="D17" s="228"/>
      <c r="E17" s="228">
        <v>1</v>
      </c>
      <c r="F17" s="231" t="s">
        <v>625</v>
      </c>
      <c r="G17" s="229" t="s">
        <v>626</v>
      </c>
      <c r="H17" s="111" t="s">
        <v>37</v>
      </c>
      <c r="I17" s="229" t="s">
        <v>547</v>
      </c>
      <c r="J17" s="230">
        <v>1500</v>
      </c>
      <c r="K17" s="230">
        <f t="shared" si="1"/>
        <v>750</v>
      </c>
      <c r="L17" s="230"/>
      <c r="M17" s="111" t="s">
        <v>596</v>
      </c>
      <c r="O17" s="298"/>
    </row>
    <row r="18" spans="1:15" x14ac:dyDescent="0.25">
      <c r="A18" s="111">
        <v>17</v>
      </c>
      <c r="B18" s="228"/>
      <c r="C18" s="228"/>
      <c r="D18" s="228"/>
      <c r="E18" s="228">
        <v>1</v>
      </c>
      <c r="F18" s="231" t="s">
        <v>627</v>
      </c>
      <c r="G18" s="229" t="s">
        <v>628</v>
      </c>
      <c r="H18" s="111" t="s">
        <v>37</v>
      </c>
      <c r="I18" s="229" t="s">
        <v>547</v>
      </c>
      <c r="J18" s="230">
        <v>1500</v>
      </c>
      <c r="K18" s="230">
        <f t="shared" si="1"/>
        <v>750</v>
      </c>
      <c r="L18" s="230"/>
      <c r="M18" s="111" t="s">
        <v>596</v>
      </c>
      <c r="O18" s="298"/>
    </row>
    <row r="19" spans="1:15" x14ac:dyDescent="0.25">
      <c r="A19" s="111">
        <v>18</v>
      </c>
      <c r="B19" s="228"/>
      <c r="C19" s="228"/>
      <c r="D19" s="228"/>
      <c r="E19" s="228">
        <v>1</v>
      </c>
      <c r="F19" s="231" t="s">
        <v>629</v>
      </c>
      <c r="G19" s="229" t="s">
        <v>630</v>
      </c>
      <c r="H19" s="111" t="s">
        <v>37</v>
      </c>
      <c r="I19" s="229" t="s">
        <v>547</v>
      </c>
      <c r="J19" s="230">
        <v>1500</v>
      </c>
      <c r="K19" s="230">
        <f t="shared" si="1"/>
        <v>750</v>
      </c>
      <c r="L19" s="230"/>
      <c r="M19" s="111" t="s">
        <v>596</v>
      </c>
      <c r="O19" s="298"/>
    </row>
    <row r="20" spans="1:15" x14ac:dyDescent="0.25">
      <c r="A20" s="111">
        <v>19</v>
      </c>
      <c r="B20" s="228"/>
      <c r="C20" s="228"/>
      <c r="D20" s="228"/>
      <c r="E20" s="228">
        <v>1</v>
      </c>
      <c r="F20" s="231" t="s">
        <v>631</v>
      </c>
      <c r="G20" s="229" t="s">
        <v>632</v>
      </c>
      <c r="H20" s="111" t="s">
        <v>37</v>
      </c>
      <c r="I20" s="229" t="s">
        <v>547</v>
      </c>
      <c r="J20" s="230">
        <v>1500</v>
      </c>
      <c r="K20" s="230">
        <f t="shared" si="1"/>
        <v>750</v>
      </c>
      <c r="L20" s="230"/>
      <c r="M20" s="111" t="s">
        <v>596</v>
      </c>
      <c r="O20" s="298"/>
    </row>
    <row r="21" spans="1:15" x14ac:dyDescent="0.25">
      <c r="A21" s="111">
        <v>20</v>
      </c>
      <c r="B21" s="228"/>
      <c r="C21" s="228"/>
      <c r="D21" s="228"/>
      <c r="E21" s="228">
        <v>1</v>
      </c>
      <c r="F21" s="228" t="s">
        <v>633</v>
      </c>
      <c r="G21" s="229" t="s">
        <v>634</v>
      </c>
      <c r="H21" s="111" t="s">
        <v>37</v>
      </c>
      <c r="I21" s="229" t="s">
        <v>547</v>
      </c>
      <c r="J21" s="230">
        <v>1500</v>
      </c>
      <c r="K21" s="230">
        <f t="shared" si="1"/>
        <v>750</v>
      </c>
      <c r="L21" s="230"/>
      <c r="M21" s="111" t="s">
        <v>596</v>
      </c>
      <c r="O21" s="298"/>
    </row>
    <row r="22" spans="1:15" x14ac:dyDescent="0.25">
      <c r="A22" s="111">
        <v>21</v>
      </c>
      <c r="B22" s="228"/>
      <c r="C22" s="228"/>
      <c r="D22" s="228"/>
      <c r="E22" s="228">
        <v>1</v>
      </c>
      <c r="F22" s="228" t="s">
        <v>635</v>
      </c>
      <c r="G22" s="229" t="s">
        <v>636</v>
      </c>
      <c r="H22" s="111" t="s">
        <v>37</v>
      </c>
      <c r="I22" s="229" t="s">
        <v>547</v>
      </c>
      <c r="J22" s="230">
        <v>1500</v>
      </c>
      <c r="K22" s="230">
        <f t="shared" si="1"/>
        <v>750</v>
      </c>
      <c r="L22" s="230"/>
      <c r="M22" s="111" t="s">
        <v>596</v>
      </c>
      <c r="O22" s="298"/>
    </row>
    <row r="23" spans="1:15" x14ac:dyDescent="0.25">
      <c r="A23" s="111">
        <v>22</v>
      </c>
      <c r="B23" s="228"/>
      <c r="C23" s="228"/>
      <c r="D23" s="228"/>
      <c r="E23" s="228">
        <v>1</v>
      </c>
      <c r="F23" s="228" t="s">
        <v>637</v>
      </c>
      <c r="G23" s="229" t="s">
        <v>638</v>
      </c>
      <c r="H23" s="111" t="s">
        <v>37</v>
      </c>
      <c r="I23" s="229" t="s">
        <v>547</v>
      </c>
      <c r="J23" s="230">
        <v>1500</v>
      </c>
      <c r="K23" s="230">
        <f t="shared" si="1"/>
        <v>750</v>
      </c>
      <c r="L23" s="230"/>
      <c r="M23" s="111" t="s">
        <v>596</v>
      </c>
      <c r="O23" s="298"/>
    </row>
    <row r="24" spans="1:15" x14ac:dyDescent="0.25">
      <c r="A24" s="111">
        <v>23</v>
      </c>
      <c r="B24" s="228"/>
      <c r="C24" s="228">
        <v>1</v>
      </c>
      <c r="D24" s="228"/>
      <c r="E24" s="228"/>
      <c r="F24" s="228" t="s">
        <v>639</v>
      </c>
      <c r="G24" s="112" t="s">
        <v>640</v>
      </c>
      <c r="H24" s="111" t="s">
        <v>290</v>
      </c>
      <c r="I24" s="229" t="s">
        <v>546</v>
      </c>
      <c r="J24" s="230">
        <v>1500</v>
      </c>
      <c r="K24" s="230"/>
      <c r="L24" s="230">
        <f>+J24</f>
        <v>1500</v>
      </c>
      <c r="M24" s="111" t="s">
        <v>596</v>
      </c>
      <c r="O24" s="298"/>
    </row>
    <row r="25" spans="1:15" x14ac:dyDescent="0.25">
      <c r="A25" s="111">
        <v>24</v>
      </c>
      <c r="B25" s="228"/>
      <c r="C25" s="228">
        <v>1</v>
      </c>
      <c r="D25" s="228"/>
      <c r="E25" s="228"/>
      <c r="F25" s="228" t="s">
        <v>641</v>
      </c>
      <c r="G25" s="112" t="s">
        <v>642</v>
      </c>
      <c r="H25" s="111" t="s">
        <v>290</v>
      </c>
      <c r="I25" s="229" t="s">
        <v>546</v>
      </c>
      <c r="J25" s="230">
        <v>1500</v>
      </c>
      <c r="K25" s="230"/>
      <c r="L25" s="230">
        <f>+J25</f>
        <v>1500</v>
      </c>
      <c r="M25" s="111" t="s">
        <v>596</v>
      </c>
      <c r="O25" s="298"/>
    </row>
    <row r="26" spans="1:15" x14ac:dyDescent="0.25">
      <c r="A26" s="111">
        <v>25</v>
      </c>
      <c r="B26" s="228"/>
      <c r="C26" s="228"/>
      <c r="D26" s="228"/>
      <c r="E26" s="228">
        <v>1</v>
      </c>
      <c r="F26" s="228" t="s">
        <v>643</v>
      </c>
      <c r="G26" s="112" t="s">
        <v>644</v>
      </c>
      <c r="H26" s="111" t="s">
        <v>290</v>
      </c>
      <c r="I26" s="229" t="s">
        <v>547</v>
      </c>
      <c r="J26" s="230">
        <v>1500</v>
      </c>
      <c r="K26" s="230">
        <f>+J26*0.5</f>
        <v>750</v>
      </c>
      <c r="L26" s="238"/>
      <c r="M26" s="111" t="s">
        <v>596</v>
      </c>
      <c r="O26" s="298"/>
    </row>
    <row r="27" spans="1:15" x14ac:dyDescent="0.25">
      <c r="A27" s="111">
        <v>26</v>
      </c>
      <c r="B27" s="228"/>
      <c r="C27" s="228"/>
      <c r="D27" s="228"/>
      <c r="E27" s="228">
        <v>1</v>
      </c>
      <c r="F27" s="228" t="s">
        <v>645</v>
      </c>
      <c r="G27" s="112" t="s">
        <v>646</v>
      </c>
      <c r="H27" s="111" t="s">
        <v>290</v>
      </c>
      <c r="I27" s="229" t="s">
        <v>547</v>
      </c>
      <c r="J27" s="230">
        <v>1500</v>
      </c>
      <c r="K27" s="230">
        <f>+J27*0.5</f>
        <v>750</v>
      </c>
      <c r="L27" s="238"/>
      <c r="M27" s="111" t="s">
        <v>596</v>
      </c>
      <c r="O27" s="298"/>
    </row>
    <row r="28" spans="1:15" x14ac:dyDescent="0.25">
      <c r="A28" s="111">
        <v>27</v>
      </c>
      <c r="B28" s="228"/>
      <c r="C28" s="228">
        <v>1</v>
      </c>
      <c r="D28" s="228"/>
      <c r="E28" s="228"/>
      <c r="F28" s="228" t="s">
        <v>692</v>
      </c>
      <c r="G28" s="112" t="s">
        <v>693</v>
      </c>
      <c r="H28" s="111" t="s">
        <v>34</v>
      </c>
      <c r="I28" s="229" t="s">
        <v>546</v>
      </c>
      <c r="J28" s="230">
        <v>1500</v>
      </c>
      <c r="K28" s="230"/>
      <c r="L28" s="230">
        <f>+J28</f>
        <v>1500</v>
      </c>
      <c r="M28" s="111" t="s">
        <v>596</v>
      </c>
      <c r="O28" s="298"/>
    </row>
    <row r="29" spans="1:15" x14ac:dyDescent="0.25">
      <c r="A29" s="111">
        <v>28</v>
      </c>
      <c r="B29" s="228"/>
      <c r="C29" s="228">
        <v>1</v>
      </c>
      <c r="D29" s="228"/>
      <c r="E29" s="228"/>
      <c r="F29" s="228" t="s">
        <v>694</v>
      </c>
      <c r="G29" s="112" t="s">
        <v>695</v>
      </c>
      <c r="H29" s="111" t="s">
        <v>34</v>
      </c>
      <c r="I29" s="229" t="s">
        <v>546</v>
      </c>
      <c r="J29" s="230">
        <v>1500</v>
      </c>
      <c r="K29" s="230"/>
      <c r="L29" s="230">
        <f>+J29</f>
        <v>1500</v>
      </c>
      <c r="M29" s="111" t="s">
        <v>596</v>
      </c>
      <c r="O29" s="298"/>
    </row>
    <row r="30" spans="1:15" x14ac:dyDescent="0.25">
      <c r="A30" s="111">
        <v>29</v>
      </c>
      <c r="B30" s="228">
        <v>1</v>
      </c>
      <c r="C30" s="228"/>
      <c r="D30" s="228"/>
      <c r="E30" s="228"/>
      <c r="F30" s="228" t="s">
        <v>696</v>
      </c>
      <c r="G30" s="112" t="s">
        <v>697</v>
      </c>
      <c r="H30" s="111" t="s">
        <v>34</v>
      </c>
      <c r="I30" s="229" t="s">
        <v>546</v>
      </c>
      <c r="J30" s="230">
        <v>2000</v>
      </c>
      <c r="K30" s="230"/>
      <c r="L30" s="230">
        <f>+J30</f>
        <v>2000</v>
      </c>
      <c r="M30" s="111" t="s">
        <v>596</v>
      </c>
      <c r="O30" s="298"/>
    </row>
    <row r="31" spans="1:15" x14ac:dyDescent="0.25">
      <c r="A31" s="111">
        <v>30</v>
      </c>
      <c r="B31" s="228"/>
      <c r="C31" s="228"/>
      <c r="D31" s="228"/>
      <c r="E31" s="228">
        <v>1</v>
      </c>
      <c r="F31" s="228" t="s">
        <v>698</v>
      </c>
      <c r="G31" s="112" t="s">
        <v>699</v>
      </c>
      <c r="H31" s="111" t="s">
        <v>34</v>
      </c>
      <c r="I31" s="229" t="s">
        <v>547</v>
      </c>
      <c r="J31" s="230">
        <v>1500</v>
      </c>
      <c r="K31" s="230">
        <f>+J31*0.5</f>
        <v>750</v>
      </c>
      <c r="L31" s="230"/>
      <c r="M31" s="111" t="s">
        <v>596</v>
      </c>
      <c r="O31" s="298"/>
    </row>
    <row r="32" spans="1:15" x14ac:dyDescent="0.25">
      <c r="A32" s="111">
        <v>31</v>
      </c>
      <c r="B32" s="228"/>
      <c r="C32" s="228">
        <v>1</v>
      </c>
      <c r="D32" s="228"/>
      <c r="E32" s="228"/>
      <c r="F32" s="228" t="s">
        <v>700</v>
      </c>
      <c r="G32" s="112" t="s">
        <v>701</v>
      </c>
      <c r="H32" s="111" t="s">
        <v>34</v>
      </c>
      <c r="I32" s="229" t="s">
        <v>546</v>
      </c>
      <c r="J32" s="230">
        <v>1500</v>
      </c>
      <c r="K32" s="230"/>
      <c r="L32" s="230">
        <f>+J32</f>
        <v>1500</v>
      </c>
      <c r="M32" s="111" t="s">
        <v>596</v>
      </c>
      <c r="O32" s="298"/>
    </row>
    <row r="33" spans="1:15" x14ac:dyDescent="0.25">
      <c r="A33" s="111">
        <v>32</v>
      </c>
      <c r="B33" s="228">
        <v>1</v>
      </c>
      <c r="C33" s="228"/>
      <c r="D33" s="228"/>
      <c r="E33" s="228"/>
      <c r="F33" s="228" t="s">
        <v>702</v>
      </c>
      <c r="G33" s="112" t="s">
        <v>703</v>
      </c>
      <c r="H33" s="111" t="s">
        <v>34</v>
      </c>
      <c r="I33" s="229" t="s">
        <v>546</v>
      </c>
      <c r="J33" s="230">
        <v>2000</v>
      </c>
      <c r="K33" s="230"/>
      <c r="L33" s="230">
        <f>+J33</f>
        <v>2000</v>
      </c>
      <c r="M33" s="111" t="s">
        <v>596</v>
      </c>
      <c r="O33" s="298"/>
    </row>
    <row r="34" spans="1:15" x14ac:dyDescent="0.25">
      <c r="A34" s="111">
        <v>33</v>
      </c>
      <c r="B34" s="228">
        <v>1</v>
      </c>
      <c r="C34" s="228"/>
      <c r="D34" s="228"/>
      <c r="E34" s="228"/>
      <c r="F34" s="228" t="s">
        <v>704</v>
      </c>
      <c r="G34" s="112" t="s">
        <v>705</v>
      </c>
      <c r="H34" s="111" t="s">
        <v>34</v>
      </c>
      <c r="I34" s="229" t="s">
        <v>546</v>
      </c>
      <c r="J34" s="230">
        <v>2000</v>
      </c>
      <c r="K34" s="230"/>
      <c r="L34" s="230">
        <f>+J34</f>
        <v>2000</v>
      </c>
      <c r="M34" s="111" t="s">
        <v>596</v>
      </c>
      <c r="O34" s="298"/>
    </row>
    <row r="35" spans="1:15" x14ac:dyDescent="0.25">
      <c r="A35" s="111">
        <v>34</v>
      </c>
      <c r="B35" s="228"/>
      <c r="C35" s="228">
        <v>1</v>
      </c>
      <c r="D35" s="228"/>
      <c r="E35" s="228"/>
      <c r="F35" s="228" t="s">
        <v>706</v>
      </c>
      <c r="G35" s="112" t="s">
        <v>707</v>
      </c>
      <c r="H35" s="111" t="s">
        <v>34</v>
      </c>
      <c r="I35" s="229" t="s">
        <v>546</v>
      </c>
      <c r="J35" s="230">
        <v>1500</v>
      </c>
      <c r="K35" s="230"/>
      <c r="L35" s="230">
        <f>+J35</f>
        <v>1500</v>
      </c>
      <c r="M35" s="111" t="s">
        <v>596</v>
      </c>
      <c r="O35" s="298"/>
    </row>
    <row r="36" spans="1:15" x14ac:dyDescent="0.25">
      <c r="A36" s="111">
        <v>35</v>
      </c>
      <c r="B36" s="228"/>
      <c r="C36" s="228"/>
      <c r="D36" s="228"/>
      <c r="E36" s="228">
        <v>1</v>
      </c>
      <c r="F36" s="228" t="s">
        <v>708</v>
      </c>
      <c r="G36" s="112" t="s">
        <v>709</v>
      </c>
      <c r="H36" s="111" t="s">
        <v>34</v>
      </c>
      <c r="I36" s="229" t="s">
        <v>547</v>
      </c>
      <c r="J36" s="230">
        <v>1500</v>
      </c>
      <c r="K36" s="230">
        <f t="shared" ref="K36:K41" si="2">+J36*0.5</f>
        <v>750</v>
      </c>
      <c r="L36" s="230"/>
      <c r="M36" s="111" t="s">
        <v>596</v>
      </c>
      <c r="O36" s="298"/>
    </row>
    <row r="37" spans="1:15" x14ac:dyDescent="0.25">
      <c r="A37" s="111">
        <v>36</v>
      </c>
      <c r="B37" s="228"/>
      <c r="C37" s="228"/>
      <c r="D37" s="228"/>
      <c r="E37" s="228">
        <v>1</v>
      </c>
      <c r="F37" s="228" t="s">
        <v>710</v>
      </c>
      <c r="G37" s="112" t="s">
        <v>711</v>
      </c>
      <c r="H37" s="111" t="s">
        <v>34</v>
      </c>
      <c r="I37" s="229" t="s">
        <v>547</v>
      </c>
      <c r="J37" s="230">
        <v>1500</v>
      </c>
      <c r="K37" s="230">
        <f t="shared" si="2"/>
        <v>750</v>
      </c>
      <c r="L37" s="230"/>
      <c r="M37" s="111" t="s">
        <v>596</v>
      </c>
      <c r="O37" s="298"/>
    </row>
    <row r="38" spans="1:15" x14ac:dyDescent="0.25">
      <c r="A38" s="111">
        <v>37</v>
      </c>
      <c r="B38" s="228"/>
      <c r="C38" s="228"/>
      <c r="D38" s="228"/>
      <c r="E38" s="228">
        <v>1</v>
      </c>
      <c r="F38" s="228" t="s">
        <v>712</v>
      </c>
      <c r="G38" s="112" t="s">
        <v>713</v>
      </c>
      <c r="H38" s="111" t="s">
        <v>34</v>
      </c>
      <c r="I38" s="229" t="s">
        <v>547</v>
      </c>
      <c r="J38" s="230">
        <v>1500</v>
      </c>
      <c r="K38" s="230">
        <f t="shared" si="2"/>
        <v>750</v>
      </c>
      <c r="L38" s="230"/>
      <c r="M38" s="111" t="s">
        <v>596</v>
      </c>
      <c r="O38" s="298"/>
    </row>
    <row r="39" spans="1:15" x14ac:dyDescent="0.25">
      <c r="A39" s="111">
        <v>38</v>
      </c>
      <c r="B39" s="228"/>
      <c r="C39" s="228"/>
      <c r="D39" s="228"/>
      <c r="E39" s="228">
        <v>1</v>
      </c>
      <c r="F39" s="228" t="s">
        <v>714</v>
      </c>
      <c r="G39" s="112" t="s">
        <v>715</v>
      </c>
      <c r="H39" s="111" t="s">
        <v>34</v>
      </c>
      <c r="I39" s="229" t="s">
        <v>547</v>
      </c>
      <c r="J39" s="230">
        <v>1500</v>
      </c>
      <c r="K39" s="230">
        <f t="shared" si="2"/>
        <v>750</v>
      </c>
      <c r="L39" s="230"/>
      <c r="M39" s="111" t="s">
        <v>596</v>
      </c>
      <c r="O39" s="298"/>
    </row>
    <row r="40" spans="1:15" x14ac:dyDescent="0.25">
      <c r="A40" s="111">
        <v>39</v>
      </c>
      <c r="B40" s="228"/>
      <c r="C40" s="228"/>
      <c r="D40" s="228"/>
      <c r="E40" s="228">
        <v>1</v>
      </c>
      <c r="F40" s="228" t="s">
        <v>716</v>
      </c>
      <c r="G40" s="112" t="s">
        <v>717</v>
      </c>
      <c r="H40" s="111" t="s">
        <v>34</v>
      </c>
      <c r="I40" s="229" t="s">
        <v>547</v>
      </c>
      <c r="J40" s="230">
        <v>1500</v>
      </c>
      <c r="K40" s="230">
        <f t="shared" si="2"/>
        <v>750</v>
      </c>
      <c r="L40" s="230"/>
      <c r="M40" s="111" t="s">
        <v>596</v>
      </c>
      <c r="O40" s="298"/>
    </row>
    <row r="41" spans="1:15" x14ac:dyDescent="0.25">
      <c r="A41" s="111">
        <v>40</v>
      </c>
      <c r="B41" s="228"/>
      <c r="C41" s="228"/>
      <c r="D41" s="228"/>
      <c r="E41" s="228">
        <v>1</v>
      </c>
      <c r="F41" s="228" t="s">
        <v>718</v>
      </c>
      <c r="G41" s="112" t="s">
        <v>719</v>
      </c>
      <c r="H41" s="111" t="s">
        <v>34</v>
      </c>
      <c r="I41" s="229" t="s">
        <v>547</v>
      </c>
      <c r="J41" s="230">
        <v>1500</v>
      </c>
      <c r="K41" s="230">
        <f t="shared" si="2"/>
        <v>750</v>
      </c>
      <c r="L41" s="238"/>
      <c r="M41" s="111" t="s">
        <v>596</v>
      </c>
      <c r="O41" s="298"/>
    </row>
    <row r="42" spans="1:15" x14ac:dyDescent="0.25">
      <c r="A42" s="111">
        <v>41</v>
      </c>
      <c r="B42" s="228"/>
      <c r="C42" s="228">
        <v>1</v>
      </c>
      <c r="D42" s="228"/>
      <c r="E42" s="228"/>
      <c r="F42" s="228" t="s">
        <v>647</v>
      </c>
      <c r="G42" s="112" t="s">
        <v>648</v>
      </c>
      <c r="H42" s="111" t="s">
        <v>470</v>
      </c>
      <c r="I42" s="229" t="s">
        <v>546</v>
      </c>
      <c r="J42" s="230">
        <v>1500</v>
      </c>
      <c r="K42" s="230"/>
      <c r="L42" s="230">
        <f>+J42</f>
        <v>1500</v>
      </c>
      <c r="M42" s="111" t="s">
        <v>596</v>
      </c>
      <c r="O42" s="298"/>
    </row>
    <row r="43" spans="1:15" x14ac:dyDescent="0.25">
      <c r="A43" s="111">
        <v>42</v>
      </c>
      <c r="B43" s="228"/>
      <c r="C43" s="228">
        <v>1</v>
      </c>
      <c r="D43" s="228"/>
      <c r="E43" s="228"/>
      <c r="F43" s="228" t="s">
        <v>649</v>
      </c>
      <c r="G43" s="112" t="s">
        <v>650</v>
      </c>
      <c r="H43" s="111" t="s">
        <v>470</v>
      </c>
      <c r="I43" s="229" t="s">
        <v>546</v>
      </c>
      <c r="J43" s="230">
        <v>1500</v>
      </c>
      <c r="K43" s="230"/>
      <c r="L43" s="230">
        <f>+J43</f>
        <v>1500</v>
      </c>
      <c r="M43" s="111" t="s">
        <v>596</v>
      </c>
      <c r="O43" s="298"/>
    </row>
    <row r="44" spans="1:15" x14ac:dyDescent="0.25">
      <c r="A44" s="111">
        <v>43</v>
      </c>
      <c r="B44" s="228"/>
      <c r="C44" s="228"/>
      <c r="D44" s="228"/>
      <c r="E44" s="228">
        <v>1</v>
      </c>
      <c r="F44" s="228" t="s">
        <v>651</v>
      </c>
      <c r="G44" s="112" t="s">
        <v>652</v>
      </c>
      <c r="H44" s="111" t="s">
        <v>470</v>
      </c>
      <c r="I44" s="229" t="s">
        <v>547</v>
      </c>
      <c r="J44" s="230">
        <v>1500</v>
      </c>
      <c r="K44" s="230">
        <f>+J44*0.5</f>
        <v>750</v>
      </c>
      <c r="L44" s="238"/>
      <c r="M44" s="111" t="s">
        <v>596</v>
      </c>
      <c r="O44" s="298"/>
    </row>
    <row r="45" spans="1:15" x14ac:dyDescent="0.25">
      <c r="A45" s="111">
        <v>44</v>
      </c>
      <c r="B45" s="228"/>
      <c r="C45" s="228"/>
      <c r="D45" s="228"/>
      <c r="E45" s="228">
        <v>1</v>
      </c>
      <c r="F45" s="228" t="s">
        <v>653</v>
      </c>
      <c r="G45" s="112" t="s">
        <v>654</v>
      </c>
      <c r="H45" s="111" t="s">
        <v>289</v>
      </c>
      <c r="I45" s="229" t="s">
        <v>547</v>
      </c>
      <c r="J45" s="230">
        <v>1500</v>
      </c>
      <c r="K45" s="230">
        <f>+J45*0.5</f>
        <v>750</v>
      </c>
      <c r="L45" s="230"/>
      <c r="M45" s="111" t="s">
        <v>596</v>
      </c>
      <c r="O45" s="298"/>
    </row>
    <row r="46" spans="1:15" x14ac:dyDescent="0.25">
      <c r="A46" s="111">
        <v>45</v>
      </c>
      <c r="B46" s="228"/>
      <c r="C46" s="228">
        <v>1</v>
      </c>
      <c r="D46" s="228"/>
      <c r="E46" s="228"/>
      <c r="F46" s="228" t="s">
        <v>655</v>
      </c>
      <c r="G46" s="112" t="s">
        <v>656</v>
      </c>
      <c r="H46" s="111" t="s">
        <v>289</v>
      </c>
      <c r="I46" s="229" t="s">
        <v>546</v>
      </c>
      <c r="J46" s="230">
        <v>1500</v>
      </c>
      <c r="K46" s="230"/>
      <c r="L46" s="230">
        <f>+J46</f>
        <v>1500</v>
      </c>
      <c r="M46" s="111" t="s">
        <v>596</v>
      </c>
      <c r="O46" s="298"/>
    </row>
    <row r="47" spans="1:15" x14ac:dyDescent="0.25">
      <c r="A47" s="111">
        <v>46</v>
      </c>
      <c r="B47" s="228"/>
      <c r="C47" s="228">
        <v>1</v>
      </c>
      <c r="D47" s="228"/>
      <c r="E47" s="228"/>
      <c r="F47" s="228" t="s">
        <v>657</v>
      </c>
      <c r="G47" s="112" t="s">
        <v>658</v>
      </c>
      <c r="H47" s="111" t="s">
        <v>289</v>
      </c>
      <c r="I47" s="229" t="s">
        <v>546</v>
      </c>
      <c r="J47" s="230">
        <v>1500</v>
      </c>
      <c r="K47" s="230"/>
      <c r="L47" s="238">
        <v>1500</v>
      </c>
      <c r="M47" s="111" t="s">
        <v>596</v>
      </c>
      <c r="O47" s="298"/>
    </row>
    <row r="48" spans="1:15" x14ac:dyDescent="0.25">
      <c r="A48" s="111">
        <v>47</v>
      </c>
      <c r="B48" s="228"/>
      <c r="C48" s="228"/>
      <c r="D48" s="228"/>
      <c r="E48" s="228">
        <v>1</v>
      </c>
      <c r="F48" s="228" t="s">
        <v>1120</v>
      </c>
      <c r="G48" s="112" t="s">
        <v>1121</v>
      </c>
      <c r="H48" s="111" t="s">
        <v>289</v>
      </c>
      <c r="I48" s="229" t="s">
        <v>547</v>
      </c>
      <c r="J48" s="230">
        <v>1500</v>
      </c>
      <c r="K48" s="230">
        <f>+J48*0.5</f>
        <v>750</v>
      </c>
      <c r="L48" s="230"/>
      <c r="M48" s="111" t="s">
        <v>596</v>
      </c>
      <c r="O48" s="298"/>
    </row>
    <row r="49" spans="1:15" x14ac:dyDescent="0.25">
      <c r="A49" s="111">
        <v>48</v>
      </c>
      <c r="B49" s="228"/>
      <c r="C49" s="228">
        <v>1</v>
      </c>
      <c r="D49" s="228"/>
      <c r="E49" s="228"/>
      <c r="F49" s="228" t="s">
        <v>1122</v>
      </c>
      <c r="G49" s="112" t="s">
        <v>1123</v>
      </c>
      <c r="H49" s="111" t="s">
        <v>289</v>
      </c>
      <c r="I49" s="112" t="s">
        <v>546</v>
      </c>
      <c r="J49" s="230">
        <v>1500</v>
      </c>
      <c r="K49" s="230"/>
      <c r="L49" s="230">
        <f t="shared" ref="L49:L54" si="3">+J49</f>
        <v>1500</v>
      </c>
      <c r="M49" s="111" t="s">
        <v>596</v>
      </c>
      <c r="O49" s="298"/>
    </row>
    <row r="50" spans="1:15" x14ac:dyDescent="0.25">
      <c r="A50" s="111">
        <v>49</v>
      </c>
      <c r="B50" s="228"/>
      <c r="C50" s="228">
        <v>1</v>
      </c>
      <c r="D50" s="228"/>
      <c r="E50" s="228"/>
      <c r="F50" s="228" t="s">
        <v>1124</v>
      </c>
      <c r="G50" s="112" t="s">
        <v>1125</v>
      </c>
      <c r="H50" s="111" t="s">
        <v>289</v>
      </c>
      <c r="I50" s="112" t="s">
        <v>546</v>
      </c>
      <c r="J50" s="230">
        <v>1500</v>
      </c>
      <c r="K50" s="230"/>
      <c r="L50" s="230">
        <f t="shared" si="3"/>
        <v>1500</v>
      </c>
      <c r="M50" s="111" t="s">
        <v>596</v>
      </c>
      <c r="O50" s="298"/>
    </row>
    <row r="51" spans="1:15" x14ac:dyDescent="0.25">
      <c r="A51" s="111">
        <v>50</v>
      </c>
      <c r="B51" s="228"/>
      <c r="C51" s="228">
        <v>1</v>
      </c>
      <c r="D51" s="228"/>
      <c r="E51" s="228"/>
      <c r="F51" s="228" t="s">
        <v>659</v>
      </c>
      <c r="G51" s="112" t="s">
        <v>660</v>
      </c>
      <c r="H51" s="111" t="s">
        <v>30</v>
      </c>
      <c r="I51" s="229" t="s">
        <v>546</v>
      </c>
      <c r="J51" s="230">
        <v>1500</v>
      </c>
      <c r="K51" s="230"/>
      <c r="L51" s="230">
        <f t="shared" si="3"/>
        <v>1500</v>
      </c>
      <c r="M51" s="111" t="s">
        <v>596</v>
      </c>
      <c r="O51" s="298"/>
    </row>
    <row r="52" spans="1:15" x14ac:dyDescent="0.25">
      <c r="A52" s="111">
        <v>51</v>
      </c>
      <c r="B52" s="228"/>
      <c r="C52" s="228">
        <v>1</v>
      </c>
      <c r="D52" s="228"/>
      <c r="E52" s="228"/>
      <c r="F52" s="228" t="s">
        <v>661</v>
      </c>
      <c r="G52" s="112" t="s">
        <v>662</v>
      </c>
      <c r="H52" s="111" t="s">
        <v>30</v>
      </c>
      <c r="I52" s="229" t="s">
        <v>546</v>
      </c>
      <c r="J52" s="230">
        <v>1500</v>
      </c>
      <c r="K52" s="230"/>
      <c r="L52" s="230">
        <f t="shared" si="3"/>
        <v>1500</v>
      </c>
      <c r="M52" s="111" t="s">
        <v>596</v>
      </c>
      <c r="O52" s="298"/>
    </row>
    <row r="53" spans="1:15" x14ac:dyDescent="0.25">
      <c r="A53" s="111">
        <v>52</v>
      </c>
      <c r="B53" s="228"/>
      <c r="C53" s="228">
        <v>1</v>
      </c>
      <c r="D53" s="228"/>
      <c r="E53" s="228"/>
      <c r="F53" s="241" t="s">
        <v>847</v>
      </c>
      <c r="G53" s="112" t="s">
        <v>848</v>
      </c>
      <c r="H53" s="111" t="s">
        <v>469</v>
      </c>
      <c r="I53" s="229" t="s">
        <v>546</v>
      </c>
      <c r="J53" s="238">
        <v>1500</v>
      </c>
      <c r="K53" s="238"/>
      <c r="L53" s="230">
        <f t="shared" si="3"/>
        <v>1500</v>
      </c>
      <c r="M53" s="232" t="s">
        <v>569</v>
      </c>
      <c r="O53" s="298"/>
    </row>
    <row r="54" spans="1:15" x14ac:dyDescent="0.25">
      <c r="A54" s="111">
        <v>53</v>
      </c>
      <c r="B54" s="228"/>
      <c r="C54" s="228">
        <v>1</v>
      </c>
      <c r="D54" s="228"/>
      <c r="E54" s="228"/>
      <c r="F54" s="228" t="s">
        <v>849</v>
      </c>
      <c r="G54" s="112" t="s">
        <v>850</v>
      </c>
      <c r="H54" s="111" t="s">
        <v>469</v>
      </c>
      <c r="I54" s="229" t="s">
        <v>546</v>
      </c>
      <c r="J54" s="238">
        <v>1500</v>
      </c>
      <c r="K54" s="238"/>
      <c r="L54" s="230">
        <f t="shared" si="3"/>
        <v>1500</v>
      </c>
      <c r="M54" s="232" t="s">
        <v>569</v>
      </c>
      <c r="O54" s="298"/>
    </row>
    <row r="55" spans="1:15" x14ac:dyDescent="0.25">
      <c r="A55" s="111">
        <v>54</v>
      </c>
      <c r="B55" s="228"/>
      <c r="C55" s="228"/>
      <c r="D55" s="228"/>
      <c r="E55" s="228">
        <v>1</v>
      </c>
      <c r="F55" s="228" t="s">
        <v>851</v>
      </c>
      <c r="G55" s="112" t="s">
        <v>852</v>
      </c>
      <c r="H55" s="111" t="s">
        <v>469</v>
      </c>
      <c r="I55" s="112" t="s">
        <v>547</v>
      </c>
      <c r="J55" s="238">
        <v>1500</v>
      </c>
      <c r="K55" s="230">
        <f>+J55*0.5</f>
        <v>750</v>
      </c>
      <c r="L55" s="230"/>
      <c r="M55" s="232" t="s">
        <v>569</v>
      </c>
      <c r="O55" s="298"/>
    </row>
    <row r="56" spans="1:15" x14ac:dyDescent="0.25">
      <c r="A56" s="111">
        <v>55</v>
      </c>
      <c r="B56" s="228">
        <v>1</v>
      </c>
      <c r="C56" s="228"/>
      <c r="D56" s="228"/>
      <c r="E56" s="228"/>
      <c r="F56" s="111" t="s">
        <v>853</v>
      </c>
      <c r="G56" s="112" t="s">
        <v>854</v>
      </c>
      <c r="H56" s="111" t="s">
        <v>120</v>
      </c>
      <c r="I56" s="229" t="s">
        <v>546</v>
      </c>
      <c r="J56" s="238">
        <v>2000</v>
      </c>
      <c r="K56" s="238"/>
      <c r="L56" s="230">
        <f>+J56</f>
        <v>2000</v>
      </c>
      <c r="M56" s="232" t="s">
        <v>569</v>
      </c>
      <c r="O56" s="298"/>
    </row>
    <row r="57" spans="1:15" x14ac:dyDescent="0.25">
      <c r="A57" s="111">
        <v>56</v>
      </c>
      <c r="B57" s="228"/>
      <c r="C57" s="228">
        <v>1</v>
      </c>
      <c r="D57" s="228"/>
      <c r="E57" s="228"/>
      <c r="F57" s="111" t="s">
        <v>855</v>
      </c>
      <c r="G57" s="112" t="s">
        <v>856</v>
      </c>
      <c r="H57" s="111" t="s">
        <v>120</v>
      </c>
      <c r="I57" s="229" t="s">
        <v>546</v>
      </c>
      <c r="J57" s="238">
        <v>1500</v>
      </c>
      <c r="K57" s="238"/>
      <c r="L57" s="230">
        <f>+J57</f>
        <v>1500</v>
      </c>
      <c r="M57" s="232" t="s">
        <v>569</v>
      </c>
      <c r="O57" s="298"/>
    </row>
    <row r="58" spans="1:15" x14ac:dyDescent="0.25">
      <c r="A58" s="111">
        <v>57</v>
      </c>
      <c r="B58" s="228"/>
      <c r="C58" s="228"/>
      <c r="D58" s="228"/>
      <c r="E58" s="228">
        <v>1</v>
      </c>
      <c r="F58" s="111" t="s">
        <v>857</v>
      </c>
      <c r="G58" s="112" t="s">
        <v>858</v>
      </c>
      <c r="H58" s="111" t="s">
        <v>120</v>
      </c>
      <c r="I58" s="112" t="s">
        <v>547</v>
      </c>
      <c r="J58" s="238">
        <v>1500</v>
      </c>
      <c r="K58" s="230">
        <f>+J58*0.5</f>
        <v>750</v>
      </c>
      <c r="L58" s="238"/>
      <c r="M58" s="232" t="s">
        <v>569</v>
      </c>
      <c r="O58" s="298"/>
    </row>
    <row r="59" spans="1:15" x14ac:dyDescent="0.25">
      <c r="A59" s="111">
        <v>58</v>
      </c>
      <c r="B59" s="228">
        <v>1</v>
      </c>
      <c r="C59" s="228"/>
      <c r="D59" s="228"/>
      <c r="E59" s="228"/>
      <c r="F59" s="228" t="s">
        <v>875</v>
      </c>
      <c r="G59" s="112" t="s">
        <v>876</v>
      </c>
      <c r="H59" s="111" t="s">
        <v>468</v>
      </c>
      <c r="I59" s="112" t="s">
        <v>546</v>
      </c>
      <c r="J59" s="230">
        <v>2000</v>
      </c>
      <c r="K59" s="230"/>
      <c r="L59" s="230">
        <f>+J59</f>
        <v>2000</v>
      </c>
      <c r="M59" s="232" t="s">
        <v>569</v>
      </c>
      <c r="O59" s="298"/>
    </row>
    <row r="60" spans="1:15" x14ac:dyDescent="0.25">
      <c r="A60" s="111">
        <v>59</v>
      </c>
      <c r="B60" s="228">
        <v>1</v>
      </c>
      <c r="C60" s="228"/>
      <c r="D60" s="228"/>
      <c r="E60" s="228"/>
      <c r="F60" s="228" t="s">
        <v>877</v>
      </c>
      <c r="G60" s="112" t="s">
        <v>878</v>
      </c>
      <c r="H60" s="111" t="s">
        <v>468</v>
      </c>
      <c r="I60" s="112" t="s">
        <v>546</v>
      </c>
      <c r="J60" s="230">
        <v>2000</v>
      </c>
      <c r="K60" s="230"/>
      <c r="L60" s="230">
        <f>+J60</f>
        <v>2000</v>
      </c>
      <c r="M60" s="232" t="s">
        <v>569</v>
      </c>
      <c r="O60" s="298"/>
    </row>
    <row r="61" spans="1:15" x14ac:dyDescent="0.25">
      <c r="A61" s="111">
        <v>60</v>
      </c>
      <c r="B61" s="228">
        <v>1</v>
      </c>
      <c r="C61" s="228"/>
      <c r="D61" s="228"/>
      <c r="E61" s="228"/>
      <c r="F61" s="228" t="s">
        <v>879</v>
      </c>
      <c r="G61" s="112" t="s">
        <v>880</v>
      </c>
      <c r="H61" s="111" t="s">
        <v>468</v>
      </c>
      <c r="I61" s="112" t="s">
        <v>546</v>
      </c>
      <c r="J61" s="230">
        <v>2000</v>
      </c>
      <c r="K61" s="230"/>
      <c r="L61" s="230">
        <f>+J61</f>
        <v>2000</v>
      </c>
      <c r="M61" s="232" t="s">
        <v>569</v>
      </c>
      <c r="O61" s="298"/>
    </row>
    <row r="62" spans="1:15" x14ac:dyDescent="0.25">
      <c r="A62" s="111">
        <v>61</v>
      </c>
      <c r="B62" s="228">
        <v>1</v>
      </c>
      <c r="C62" s="228"/>
      <c r="D62" s="228"/>
      <c r="E62" s="228"/>
      <c r="F62" s="228" t="s">
        <v>881</v>
      </c>
      <c r="G62" s="112" t="s">
        <v>882</v>
      </c>
      <c r="H62" s="111" t="s">
        <v>468</v>
      </c>
      <c r="I62" s="112" t="s">
        <v>546</v>
      </c>
      <c r="J62" s="230">
        <v>2000</v>
      </c>
      <c r="K62" s="230"/>
      <c r="L62" s="230">
        <f>+J62</f>
        <v>2000</v>
      </c>
      <c r="M62" s="232" t="s">
        <v>569</v>
      </c>
      <c r="O62" s="298"/>
    </row>
    <row r="63" spans="1:15" x14ac:dyDescent="0.25">
      <c r="A63" s="111">
        <v>62</v>
      </c>
      <c r="B63" s="228"/>
      <c r="C63" s="228">
        <v>1</v>
      </c>
      <c r="D63" s="228"/>
      <c r="E63" s="228"/>
      <c r="F63" s="228" t="s">
        <v>883</v>
      </c>
      <c r="G63" s="112" t="s">
        <v>884</v>
      </c>
      <c r="H63" s="111" t="s">
        <v>468</v>
      </c>
      <c r="I63" s="112" t="s">
        <v>546</v>
      </c>
      <c r="J63" s="238">
        <v>1500</v>
      </c>
      <c r="K63" s="238"/>
      <c r="L63" s="230">
        <f>+J63</f>
        <v>1500</v>
      </c>
      <c r="M63" s="232" t="s">
        <v>569</v>
      </c>
      <c r="O63" s="298"/>
    </row>
    <row r="64" spans="1:15" x14ac:dyDescent="0.25">
      <c r="A64" s="111">
        <v>63</v>
      </c>
      <c r="B64" s="228"/>
      <c r="C64" s="228"/>
      <c r="D64" s="228">
        <v>1</v>
      </c>
      <c r="E64" s="228"/>
      <c r="F64" s="228" t="s">
        <v>885</v>
      </c>
      <c r="G64" s="112" t="s">
        <v>886</v>
      </c>
      <c r="H64" s="111" t="s">
        <v>468</v>
      </c>
      <c r="I64" s="112" t="s">
        <v>547</v>
      </c>
      <c r="J64" s="230">
        <v>2000</v>
      </c>
      <c r="K64" s="230">
        <f>+J64*0.5</f>
        <v>1000</v>
      </c>
      <c r="L64" s="230"/>
      <c r="M64" s="232" t="s">
        <v>569</v>
      </c>
      <c r="O64" s="298"/>
    </row>
    <row r="65" spans="1:15" x14ac:dyDescent="0.25">
      <c r="A65" s="111">
        <v>64</v>
      </c>
      <c r="B65" s="228"/>
      <c r="C65" s="228"/>
      <c r="D65" s="228">
        <v>1</v>
      </c>
      <c r="E65" s="228"/>
      <c r="F65" s="228" t="s">
        <v>887</v>
      </c>
      <c r="G65" s="112" t="s">
        <v>888</v>
      </c>
      <c r="H65" s="111" t="s">
        <v>468</v>
      </c>
      <c r="I65" s="112" t="s">
        <v>547</v>
      </c>
      <c r="J65" s="230">
        <v>2000</v>
      </c>
      <c r="K65" s="230">
        <f>+J65*0.5</f>
        <v>1000</v>
      </c>
      <c r="L65" s="230"/>
      <c r="M65" s="232" t="s">
        <v>569</v>
      </c>
      <c r="O65" s="298"/>
    </row>
    <row r="66" spans="1:15" x14ac:dyDescent="0.25">
      <c r="A66" s="111">
        <v>65</v>
      </c>
      <c r="B66" s="228"/>
      <c r="C66" s="228"/>
      <c r="D66" s="228">
        <v>1</v>
      </c>
      <c r="E66" s="228"/>
      <c r="F66" s="228" t="s">
        <v>889</v>
      </c>
      <c r="G66" s="112" t="s">
        <v>890</v>
      </c>
      <c r="H66" s="111" t="s">
        <v>468</v>
      </c>
      <c r="I66" s="112" t="s">
        <v>547</v>
      </c>
      <c r="J66" s="230">
        <v>2000</v>
      </c>
      <c r="K66" s="230">
        <f>+J66*0.5</f>
        <v>1000</v>
      </c>
      <c r="L66" s="230"/>
      <c r="M66" s="232" t="s">
        <v>569</v>
      </c>
      <c r="O66" s="298"/>
    </row>
    <row r="67" spans="1:15" x14ac:dyDescent="0.25">
      <c r="A67" s="111">
        <v>66</v>
      </c>
      <c r="B67" s="228"/>
      <c r="C67" s="228"/>
      <c r="D67" s="228">
        <v>1</v>
      </c>
      <c r="E67" s="228"/>
      <c r="F67" s="228" t="s">
        <v>891</v>
      </c>
      <c r="G67" s="112" t="s">
        <v>892</v>
      </c>
      <c r="H67" s="111" t="s">
        <v>468</v>
      </c>
      <c r="I67" s="112" t="s">
        <v>547</v>
      </c>
      <c r="J67" s="230">
        <v>2000</v>
      </c>
      <c r="K67" s="230">
        <f>+J67*0.5</f>
        <v>1000</v>
      </c>
      <c r="L67" s="230"/>
      <c r="M67" s="232" t="s">
        <v>569</v>
      </c>
      <c r="O67" s="298"/>
    </row>
    <row r="68" spans="1:15" x14ac:dyDescent="0.25">
      <c r="A68" s="111">
        <v>67</v>
      </c>
      <c r="B68" s="228"/>
      <c r="C68" s="228"/>
      <c r="D68" s="228"/>
      <c r="E68" s="228">
        <v>1</v>
      </c>
      <c r="F68" s="228" t="s">
        <v>893</v>
      </c>
      <c r="G68" s="112" t="s">
        <v>894</v>
      </c>
      <c r="H68" s="111" t="s">
        <v>468</v>
      </c>
      <c r="I68" s="112" t="s">
        <v>547</v>
      </c>
      <c r="J68" s="238">
        <v>1500</v>
      </c>
      <c r="K68" s="230">
        <f>+J68*0.5</f>
        <v>750</v>
      </c>
      <c r="L68" s="230"/>
      <c r="M68" s="232" t="s">
        <v>569</v>
      </c>
      <c r="O68" s="298"/>
    </row>
    <row r="69" spans="1:15" x14ac:dyDescent="0.25">
      <c r="A69" s="111">
        <v>68</v>
      </c>
      <c r="B69" s="228">
        <v>1</v>
      </c>
      <c r="C69" s="228"/>
      <c r="D69" s="228"/>
      <c r="E69" s="228"/>
      <c r="F69" s="228" t="s">
        <v>895</v>
      </c>
      <c r="G69" s="112" t="s">
        <v>896</v>
      </c>
      <c r="H69" s="111" t="s">
        <v>16</v>
      </c>
      <c r="I69" s="112" t="s">
        <v>546</v>
      </c>
      <c r="J69" s="230">
        <v>2000</v>
      </c>
      <c r="K69" s="230"/>
      <c r="L69" s="230">
        <f t="shared" ref="L69:L82" si="4">+J69</f>
        <v>2000</v>
      </c>
      <c r="M69" s="232" t="s">
        <v>569</v>
      </c>
      <c r="O69" s="298"/>
    </row>
    <row r="70" spans="1:15" x14ac:dyDescent="0.25">
      <c r="A70" s="111">
        <v>69</v>
      </c>
      <c r="B70" s="228">
        <v>1</v>
      </c>
      <c r="C70" s="228"/>
      <c r="D70" s="228"/>
      <c r="E70" s="228"/>
      <c r="F70" s="228" t="s">
        <v>897</v>
      </c>
      <c r="G70" s="112" t="s">
        <v>898</v>
      </c>
      <c r="H70" s="111" t="s">
        <v>16</v>
      </c>
      <c r="I70" s="112" t="s">
        <v>546</v>
      </c>
      <c r="J70" s="230">
        <v>2000</v>
      </c>
      <c r="K70" s="230"/>
      <c r="L70" s="230">
        <f t="shared" si="4"/>
        <v>2000</v>
      </c>
      <c r="M70" s="232" t="s">
        <v>569</v>
      </c>
      <c r="O70" s="298"/>
    </row>
    <row r="71" spans="1:15" x14ac:dyDescent="0.25">
      <c r="A71" s="111">
        <v>70</v>
      </c>
      <c r="B71" s="228">
        <v>1</v>
      </c>
      <c r="C71" s="228"/>
      <c r="D71" s="228"/>
      <c r="E71" s="228"/>
      <c r="F71" s="228" t="s">
        <v>899</v>
      </c>
      <c r="G71" s="112" t="s">
        <v>900</v>
      </c>
      <c r="H71" s="111" t="s">
        <v>16</v>
      </c>
      <c r="I71" s="112" t="s">
        <v>546</v>
      </c>
      <c r="J71" s="230">
        <v>2000</v>
      </c>
      <c r="K71" s="230"/>
      <c r="L71" s="230">
        <f t="shared" si="4"/>
        <v>2000</v>
      </c>
      <c r="M71" s="232" t="s">
        <v>569</v>
      </c>
      <c r="O71" s="298"/>
    </row>
    <row r="72" spans="1:15" x14ac:dyDescent="0.25">
      <c r="A72" s="111">
        <v>71</v>
      </c>
      <c r="B72" s="228">
        <v>1</v>
      </c>
      <c r="C72" s="228"/>
      <c r="D72" s="228"/>
      <c r="E72" s="228"/>
      <c r="F72" s="228" t="s">
        <v>901</v>
      </c>
      <c r="G72" s="112" t="s">
        <v>902</v>
      </c>
      <c r="H72" s="111" t="s">
        <v>16</v>
      </c>
      <c r="I72" s="112" t="s">
        <v>546</v>
      </c>
      <c r="J72" s="230">
        <v>2000</v>
      </c>
      <c r="K72" s="230"/>
      <c r="L72" s="230">
        <f t="shared" si="4"/>
        <v>2000</v>
      </c>
      <c r="M72" s="232" t="s">
        <v>569</v>
      </c>
      <c r="O72" s="298"/>
    </row>
    <row r="73" spans="1:15" x14ac:dyDescent="0.25">
      <c r="A73" s="111">
        <v>72</v>
      </c>
      <c r="B73" s="228">
        <v>1</v>
      </c>
      <c r="C73" s="228"/>
      <c r="D73" s="228"/>
      <c r="E73" s="228"/>
      <c r="F73" s="228" t="s">
        <v>903</v>
      </c>
      <c r="G73" s="112" t="s">
        <v>904</v>
      </c>
      <c r="H73" s="111" t="s">
        <v>16</v>
      </c>
      <c r="I73" s="112" t="s">
        <v>546</v>
      </c>
      <c r="J73" s="230">
        <v>2000</v>
      </c>
      <c r="K73" s="230"/>
      <c r="L73" s="230">
        <f t="shared" si="4"/>
        <v>2000</v>
      </c>
      <c r="M73" s="232" t="s">
        <v>569</v>
      </c>
      <c r="O73" s="298"/>
    </row>
    <row r="74" spans="1:15" x14ac:dyDescent="0.25">
      <c r="A74" s="111">
        <v>73</v>
      </c>
      <c r="B74" s="228">
        <v>1</v>
      </c>
      <c r="C74" s="228"/>
      <c r="D74" s="228"/>
      <c r="E74" s="228"/>
      <c r="F74" s="228" t="s">
        <v>905</v>
      </c>
      <c r="G74" s="112" t="s">
        <v>906</v>
      </c>
      <c r="H74" s="111" t="s">
        <v>16</v>
      </c>
      <c r="I74" s="112" t="s">
        <v>546</v>
      </c>
      <c r="J74" s="230">
        <v>2000</v>
      </c>
      <c r="K74" s="230"/>
      <c r="L74" s="230">
        <f t="shared" si="4"/>
        <v>2000</v>
      </c>
      <c r="M74" s="232" t="s">
        <v>569</v>
      </c>
      <c r="O74" s="298"/>
    </row>
    <row r="75" spans="1:15" x14ac:dyDescent="0.25">
      <c r="A75" s="111">
        <v>74</v>
      </c>
      <c r="B75" s="228">
        <v>1</v>
      </c>
      <c r="C75" s="228"/>
      <c r="D75" s="228"/>
      <c r="E75" s="228"/>
      <c r="F75" s="228" t="s">
        <v>907</v>
      </c>
      <c r="G75" s="112" t="s">
        <v>908</v>
      </c>
      <c r="H75" s="111" t="s">
        <v>16</v>
      </c>
      <c r="I75" s="112" t="s">
        <v>546</v>
      </c>
      <c r="J75" s="230">
        <v>2000</v>
      </c>
      <c r="K75" s="230"/>
      <c r="L75" s="230">
        <f t="shared" si="4"/>
        <v>2000</v>
      </c>
      <c r="M75" s="232" t="s">
        <v>569</v>
      </c>
      <c r="O75" s="298"/>
    </row>
    <row r="76" spans="1:15" x14ac:dyDescent="0.25">
      <c r="A76" s="111">
        <v>75</v>
      </c>
      <c r="B76" s="228"/>
      <c r="C76" s="228">
        <v>1</v>
      </c>
      <c r="D76" s="228"/>
      <c r="E76" s="228"/>
      <c r="F76" s="228" t="s">
        <v>909</v>
      </c>
      <c r="G76" s="112" t="s">
        <v>910</v>
      </c>
      <c r="H76" s="111" t="s">
        <v>16</v>
      </c>
      <c r="I76" s="112" t="s">
        <v>546</v>
      </c>
      <c r="J76" s="238">
        <v>1500</v>
      </c>
      <c r="K76" s="238"/>
      <c r="L76" s="230">
        <f t="shared" si="4"/>
        <v>1500</v>
      </c>
      <c r="M76" s="232" t="s">
        <v>569</v>
      </c>
      <c r="O76" s="298"/>
    </row>
    <row r="77" spans="1:15" x14ac:dyDescent="0.25">
      <c r="A77" s="111">
        <v>76</v>
      </c>
      <c r="B77" s="228"/>
      <c r="C77" s="228">
        <v>1</v>
      </c>
      <c r="D77" s="228"/>
      <c r="E77" s="228"/>
      <c r="F77" s="228" t="s">
        <v>911</v>
      </c>
      <c r="G77" s="112" t="s">
        <v>912</v>
      </c>
      <c r="H77" s="111" t="s">
        <v>16</v>
      </c>
      <c r="I77" s="112" t="s">
        <v>546</v>
      </c>
      <c r="J77" s="238">
        <v>1500</v>
      </c>
      <c r="K77" s="238"/>
      <c r="L77" s="230">
        <f t="shared" si="4"/>
        <v>1500</v>
      </c>
      <c r="M77" s="232" t="s">
        <v>569</v>
      </c>
      <c r="O77" s="298"/>
    </row>
    <row r="78" spans="1:15" x14ac:dyDescent="0.25">
      <c r="A78" s="111">
        <v>77</v>
      </c>
      <c r="B78" s="228"/>
      <c r="C78" s="228">
        <v>1</v>
      </c>
      <c r="D78" s="228"/>
      <c r="E78" s="228"/>
      <c r="F78" s="228" t="s">
        <v>913</v>
      </c>
      <c r="G78" s="112" t="s">
        <v>914</v>
      </c>
      <c r="H78" s="111" t="s">
        <v>16</v>
      </c>
      <c r="I78" s="112" t="s">
        <v>546</v>
      </c>
      <c r="J78" s="238">
        <v>1500</v>
      </c>
      <c r="K78" s="238"/>
      <c r="L78" s="230">
        <f t="shared" si="4"/>
        <v>1500</v>
      </c>
      <c r="M78" s="232" t="s">
        <v>569</v>
      </c>
      <c r="O78" s="298"/>
    </row>
    <row r="79" spans="1:15" x14ac:dyDescent="0.25">
      <c r="A79" s="111">
        <v>78</v>
      </c>
      <c r="B79" s="228"/>
      <c r="C79" s="228">
        <v>1</v>
      </c>
      <c r="D79" s="228"/>
      <c r="E79" s="228"/>
      <c r="F79" s="228" t="s">
        <v>915</v>
      </c>
      <c r="G79" s="112" t="s">
        <v>916</v>
      </c>
      <c r="H79" s="111" t="s">
        <v>16</v>
      </c>
      <c r="I79" s="112" t="s">
        <v>546</v>
      </c>
      <c r="J79" s="238">
        <v>1500</v>
      </c>
      <c r="K79" s="238"/>
      <c r="L79" s="230">
        <f t="shared" si="4"/>
        <v>1500</v>
      </c>
      <c r="M79" s="232" t="s">
        <v>569</v>
      </c>
      <c r="O79" s="298"/>
    </row>
    <row r="80" spans="1:15" x14ac:dyDescent="0.25">
      <c r="A80" s="111">
        <v>79</v>
      </c>
      <c r="B80" s="228"/>
      <c r="C80" s="228">
        <v>1</v>
      </c>
      <c r="D80" s="228"/>
      <c r="E80" s="228"/>
      <c r="F80" s="228" t="s">
        <v>917</v>
      </c>
      <c r="G80" s="112" t="s">
        <v>918</v>
      </c>
      <c r="H80" s="111" t="s">
        <v>16</v>
      </c>
      <c r="I80" s="112" t="s">
        <v>546</v>
      </c>
      <c r="J80" s="238">
        <v>1500</v>
      </c>
      <c r="K80" s="238"/>
      <c r="L80" s="230">
        <f t="shared" si="4"/>
        <v>1500</v>
      </c>
      <c r="M80" s="232" t="s">
        <v>569</v>
      </c>
      <c r="O80" s="298"/>
    </row>
    <row r="81" spans="1:15" x14ac:dyDescent="0.25">
      <c r="A81" s="111">
        <v>80</v>
      </c>
      <c r="B81" s="228"/>
      <c r="C81" s="228">
        <v>1</v>
      </c>
      <c r="D81" s="228"/>
      <c r="E81" s="228"/>
      <c r="F81" s="228" t="s">
        <v>919</v>
      </c>
      <c r="G81" s="112" t="s">
        <v>920</v>
      </c>
      <c r="H81" s="111" t="s">
        <v>16</v>
      </c>
      <c r="I81" s="112" t="s">
        <v>546</v>
      </c>
      <c r="J81" s="238">
        <v>1500</v>
      </c>
      <c r="K81" s="238"/>
      <c r="L81" s="230">
        <f t="shared" si="4"/>
        <v>1500</v>
      </c>
      <c r="M81" s="232" t="s">
        <v>569</v>
      </c>
      <c r="O81" s="298"/>
    </row>
    <row r="82" spans="1:15" x14ac:dyDescent="0.25">
      <c r="A82" s="111">
        <v>81</v>
      </c>
      <c r="B82" s="228"/>
      <c r="C82" s="228">
        <v>1</v>
      </c>
      <c r="D82" s="228"/>
      <c r="E82" s="228"/>
      <c r="F82" s="228" t="s">
        <v>921</v>
      </c>
      <c r="G82" s="112" t="s">
        <v>922</v>
      </c>
      <c r="H82" s="111" t="s">
        <v>16</v>
      </c>
      <c r="I82" s="112" t="s">
        <v>546</v>
      </c>
      <c r="J82" s="238">
        <v>1500</v>
      </c>
      <c r="K82" s="238"/>
      <c r="L82" s="230">
        <f t="shared" si="4"/>
        <v>1500</v>
      </c>
      <c r="M82" s="232" t="s">
        <v>569</v>
      </c>
      <c r="O82" s="298"/>
    </row>
    <row r="83" spans="1:15" x14ac:dyDescent="0.25">
      <c r="A83" s="111">
        <v>82</v>
      </c>
      <c r="B83" s="228"/>
      <c r="C83" s="228"/>
      <c r="D83" s="228"/>
      <c r="E83" s="228">
        <v>1</v>
      </c>
      <c r="F83" s="228" t="s">
        <v>923</v>
      </c>
      <c r="G83" s="112" t="s">
        <v>924</v>
      </c>
      <c r="H83" s="111" t="s">
        <v>16</v>
      </c>
      <c r="I83" s="112" t="s">
        <v>547</v>
      </c>
      <c r="J83" s="238">
        <v>1500</v>
      </c>
      <c r="K83" s="230">
        <f>+J83*0.5</f>
        <v>750</v>
      </c>
      <c r="L83" s="230"/>
      <c r="M83" s="232" t="s">
        <v>569</v>
      </c>
      <c r="O83" s="298"/>
    </row>
    <row r="84" spans="1:15" x14ac:dyDescent="0.25">
      <c r="A84" s="111">
        <v>83</v>
      </c>
      <c r="B84" s="228"/>
      <c r="C84" s="228"/>
      <c r="D84" s="228"/>
      <c r="E84" s="228">
        <v>1</v>
      </c>
      <c r="F84" s="228" t="s">
        <v>925</v>
      </c>
      <c r="G84" s="112" t="s">
        <v>926</v>
      </c>
      <c r="H84" s="111" t="s">
        <v>16</v>
      </c>
      <c r="I84" s="112" t="s">
        <v>547</v>
      </c>
      <c r="J84" s="238">
        <v>1500</v>
      </c>
      <c r="K84" s="230">
        <f>+J84*0.5</f>
        <v>750</v>
      </c>
      <c r="L84" s="230"/>
      <c r="M84" s="232" t="s">
        <v>569</v>
      </c>
      <c r="O84" s="298"/>
    </row>
    <row r="85" spans="1:15" x14ac:dyDescent="0.25">
      <c r="A85" s="111">
        <v>84</v>
      </c>
      <c r="B85" s="228"/>
      <c r="C85" s="228"/>
      <c r="D85" s="228"/>
      <c r="E85" s="228">
        <v>1</v>
      </c>
      <c r="F85" s="228" t="s">
        <v>927</v>
      </c>
      <c r="G85" s="112" t="s">
        <v>928</v>
      </c>
      <c r="H85" s="111" t="s">
        <v>16</v>
      </c>
      <c r="I85" s="112" t="s">
        <v>547</v>
      </c>
      <c r="J85" s="238">
        <v>1500</v>
      </c>
      <c r="K85" s="230">
        <f>+J85*0.5</f>
        <v>750</v>
      </c>
      <c r="L85" s="230"/>
      <c r="M85" s="232" t="s">
        <v>569</v>
      </c>
      <c r="O85" s="298"/>
    </row>
    <row r="86" spans="1:15" x14ac:dyDescent="0.25">
      <c r="A86" s="111">
        <v>85</v>
      </c>
      <c r="B86" s="228"/>
      <c r="C86" s="228"/>
      <c r="D86" s="228"/>
      <c r="E86" s="228">
        <v>1</v>
      </c>
      <c r="F86" s="228" t="s">
        <v>929</v>
      </c>
      <c r="G86" s="112" t="s">
        <v>930</v>
      </c>
      <c r="H86" s="111" t="s">
        <v>16</v>
      </c>
      <c r="I86" s="112" t="s">
        <v>547</v>
      </c>
      <c r="J86" s="238">
        <v>1500</v>
      </c>
      <c r="K86" s="230">
        <f>+J86*0.5</f>
        <v>750</v>
      </c>
      <c r="L86" s="230"/>
      <c r="M86" s="232" t="s">
        <v>569</v>
      </c>
      <c r="O86" s="298"/>
    </row>
    <row r="87" spans="1:15" x14ac:dyDescent="0.25">
      <c r="A87" s="111">
        <v>86</v>
      </c>
      <c r="B87" s="228"/>
      <c r="C87" s="228"/>
      <c r="D87" s="228"/>
      <c r="E87" s="228">
        <v>1</v>
      </c>
      <c r="F87" s="228" t="s">
        <v>931</v>
      </c>
      <c r="G87" s="112" t="s">
        <v>932</v>
      </c>
      <c r="H87" s="111" t="s">
        <v>16</v>
      </c>
      <c r="I87" s="112" t="s">
        <v>547</v>
      </c>
      <c r="J87" s="238">
        <v>1500</v>
      </c>
      <c r="K87" s="230">
        <f>+J87*0.5</f>
        <v>750</v>
      </c>
      <c r="L87" s="230"/>
      <c r="M87" s="232" t="s">
        <v>569</v>
      </c>
      <c r="O87" s="298"/>
    </row>
    <row r="88" spans="1:15" x14ac:dyDescent="0.25">
      <c r="A88" s="111">
        <v>87</v>
      </c>
      <c r="B88" s="228">
        <v>1</v>
      </c>
      <c r="C88" s="228"/>
      <c r="D88" s="228"/>
      <c r="E88" s="228"/>
      <c r="F88" s="228" t="s">
        <v>933</v>
      </c>
      <c r="G88" s="112" t="s">
        <v>934</v>
      </c>
      <c r="H88" s="111" t="s">
        <v>36</v>
      </c>
      <c r="I88" s="112" t="s">
        <v>546</v>
      </c>
      <c r="J88" s="230">
        <v>2000</v>
      </c>
      <c r="K88" s="230"/>
      <c r="L88" s="230">
        <f>+J88</f>
        <v>2000</v>
      </c>
      <c r="M88" s="232" t="s">
        <v>569</v>
      </c>
      <c r="O88" s="298"/>
    </row>
    <row r="89" spans="1:15" x14ac:dyDescent="0.25">
      <c r="A89" s="111">
        <v>88</v>
      </c>
      <c r="B89" s="228"/>
      <c r="C89" s="228">
        <v>1</v>
      </c>
      <c r="D89" s="228"/>
      <c r="E89" s="228"/>
      <c r="F89" s="228" t="s">
        <v>935</v>
      </c>
      <c r="G89" s="112" t="s">
        <v>936</v>
      </c>
      <c r="H89" s="111" t="s">
        <v>36</v>
      </c>
      <c r="I89" s="112" t="s">
        <v>546</v>
      </c>
      <c r="J89" s="238">
        <v>1500</v>
      </c>
      <c r="K89" s="230"/>
      <c r="L89" s="230">
        <v>1500</v>
      </c>
      <c r="M89" s="232" t="s">
        <v>569</v>
      </c>
      <c r="O89" s="298"/>
    </row>
    <row r="90" spans="1:15" x14ac:dyDescent="0.25">
      <c r="A90" s="111">
        <v>89</v>
      </c>
      <c r="B90" s="228"/>
      <c r="C90" s="228"/>
      <c r="D90" s="228">
        <v>1</v>
      </c>
      <c r="E90" s="228"/>
      <c r="F90" s="228" t="s">
        <v>937</v>
      </c>
      <c r="G90" s="112" t="s">
        <v>938</v>
      </c>
      <c r="H90" s="111" t="s">
        <v>36</v>
      </c>
      <c r="I90" s="112" t="s">
        <v>547</v>
      </c>
      <c r="J90" s="230">
        <v>2000</v>
      </c>
      <c r="K90" s="230">
        <f>+J90*0.5</f>
        <v>1000</v>
      </c>
      <c r="L90" s="230"/>
      <c r="M90" s="232" t="s">
        <v>569</v>
      </c>
      <c r="O90" s="298"/>
    </row>
    <row r="91" spans="1:15" x14ac:dyDescent="0.25">
      <c r="A91" s="111">
        <v>90</v>
      </c>
      <c r="B91" s="228"/>
      <c r="C91" s="228"/>
      <c r="D91" s="228"/>
      <c r="E91" s="228">
        <v>1</v>
      </c>
      <c r="F91" s="228" t="s">
        <v>939</v>
      </c>
      <c r="G91" s="112" t="s">
        <v>940</v>
      </c>
      <c r="H91" s="111" t="s">
        <v>36</v>
      </c>
      <c r="I91" s="112" t="s">
        <v>547</v>
      </c>
      <c r="J91" s="238">
        <v>1500</v>
      </c>
      <c r="K91" s="230">
        <f>+J91*0.5</f>
        <v>750</v>
      </c>
      <c r="L91" s="230"/>
      <c r="M91" s="232" t="s">
        <v>569</v>
      </c>
      <c r="O91" s="298"/>
    </row>
    <row r="92" spans="1:15" x14ac:dyDescent="0.25">
      <c r="A92" s="111">
        <v>91</v>
      </c>
      <c r="B92" s="228"/>
      <c r="C92" s="228"/>
      <c r="D92" s="228"/>
      <c r="E92" s="228">
        <v>1</v>
      </c>
      <c r="F92" s="228" t="s">
        <v>941</v>
      </c>
      <c r="G92" s="112" t="s">
        <v>942</v>
      </c>
      <c r="H92" s="111" t="s">
        <v>36</v>
      </c>
      <c r="I92" s="112" t="s">
        <v>547</v>
      </c>
      <c r="J92" s="238">
        <v>1500</v>
      </c>
      <c r="K92" s="230">
        <f>+J92*0.5</f>
        <v>750</v>
      </c>
      <c r="L92" s="230"/>
      <c r="M92" s="232" t="s">
        <v>569</v>
      </c>
      <c r="O92" s="298"/>
    </row>
    <row r="93" spans="1:15" x14ac:dyDescent="0.25">
      <c r="A93" s="111">
        <v>92</v>
      </c>
      <c r="B93" s="228">
        <v>1</v>
      </c>
      <c r="C93" s="228"/>
      <c r="D93" s="228"/>
      <c r="E93" s="228"/>
      <c r="F93" s="228" t="s">
        <v>567</v>
      </c>
      <c r="G93" s="112" t="s">
        <v>568</v>
      </c>
      <c r="H93" s="111" t="s">
        <v>35</v>
      </c>
      <c r="I93" s="229" t="s">
        <v>546</v>
      </c>
      <c r="J93" s="230">
        <v>2000</v>
      </c>
      <c r="K93" s="230"/>
      <c r="L93" s="230">
        <f t="shared" ref="L93:L98" si="5">+J93</f>
        <v>2000</v>
      </c>
      <c r="M93" s="232" t="s">
        <v>569</v>
      </c>
      <c r="O93" s="298"/>
    </row>
    <row r="94" spans="1:15" x14ac:dyDescent="0.25">
      <c r="A94" s="111">
        <v>93</v>
      </c>
      <c r="B94" s="228">
        <v>1</v>
      </c>
      <c r="C94" s="228"/>
      <c r="D94" s="228"/>
      <c r="E94" s="228"/>
      <c r="F94" s="228" t="s">
        <v>570</v>
      </c>
      <c r="G94" s="112" t="s">
        <v>571</v>
      </c>
      <c r="H94" s="111" t="s">
        <v>35</v>
      </c>
      <c r="I94" s="229" t="s">
        <v>546</v>
      </c>
      <c r="J94" s="230">
        <v>2000</v>
      </c>
      <c r="K94" s="230"/>
      <c r="L94" s="230">
        <f t="shared" si="5"/>
        <v>2000</v>
      </c>
      <c r="M94" s="232" t="s">
        <v>569</v>
      </c>
      <c r="O94" s="298"/>
    </row>
    <row r="95" spans="1:15" x14ac:dyDescent="0.25">
      <c r="A95" s="111">
        <v>94</v>
      </c>
      <c r="B95" s="228"/>
      <c r="C95" s="228">
        <v>1</v>
      </c>
      <c r="D95" s="228"/>
      <c r="E95" s="228"/>
      <c r="F95" s="228" t="s">
        <v>572</v>
      </c>
      <c r="G95" s="112" t="s">
        <v>573</v>
      </c>
      <c r="H95" s="111" t="s">
        <v>35</v>
      </c>
      <c r="I95" s="229" t="s">
        <v>546</v>
      </c>
      <c r="J95" s="230">
        <v>1500</v>
      </c>
      <c r="K95" s="230"/>
      <c r="L95" s="230">
        <f t="shared" si="5"/>
        <v>1500</v>
      </c>
      <c r="M95" s="232" t="s">
        <v>569</v>
      </c>
      <c r="O95" s="298"/>
    </row>
    <row r="96" spans="1:15" x14ac:dyDescent="0.25">
      <c r="A96" s="111">
        <v>95</v>
      </c>
      <c r="B96" s="228"/>
      <c r="C96" s="228">
        <v>1</v>
      </c>
      <c r="D96" s="228"/>
      <c r="E96" s="228"/>
      <c r="F96" s="228" t="s">
        <v>574</v>
      </c>
      <c r="G96" s="112" t="s">
        <v>575</v>
      </c>
      <c r="H96" s="111" t="s">
        <v>35</v>
      </c>
      <c r="I96" s="229" t="s">
        <v>546</v>
      </c>
      <c r="J96" s="230">
        <v>1500</v>
      </c>
      <c r="K96" s="230"/>
      <c r="L96" s="230">
        <f t="shared" si="5"/>
        <v>1500</v>
      </c>
      <c r="M96" s="232" t="s">
        <v>569</v>
      </c>
      <c r="O96" s="298"/>
    </row>
    <row r="97" spans="1:15" x14ac:dyDescent="0.25">
      <c r="A97" s="111">
        <v>96</v>
      </c>
      <c r="B97" s="228"/>
      <c r="C97" s="228">
        <v>1</v>
      </c>
      <c r="D97" s="228"/>
      <c r="E97" s="228"/>
      <c r="F97" s="228" t="s">
        <v>576</v>
      </c>
      <c r="G97" s="112" t="s">
        <v>577</v>
      </c>
      <c r="H97" s="111" t="s">
        <v>35</v>
      </c>
      <c r="I97" s="229" t="s">
        <v>546</v>
      </c>
      <c r="J97" s="230">
        <v>1500</v>
      </c>
      <c r="K97" s="230"/>
      <c r="L97" s="230">
        <f t="shared" si="5"/>
        <v>1500</v>
      </c>
      <c r="M97" s="232" t="s">
        <v>569</v>
      </c>
      <c r="O97" s="298"/>
    </row>
    <row r="98" spans="1:15" x14ac:dyDescent="0.25">
      <c r="A98" s="111">
        <v>97</v>
      </c>
      <c r="B98" s="228"/>
      <c r="C98" s="228">
        <v>1</v>
      </c>
      <c r="D98" s="228"/>
      <c r="E98" s="228"/>
      <c r="F98" s="228" t="s">
        <v>578</v>
      </c>
      <c r="G98" s="112" t="s">
        <v>579</v>
      </c>
      <c r="H98" s="111" t="s">
        <v>35</v>
      </c>
      <c r="I98" s="229" t="s">
        <v>546</v>
      </c>
      <c r="J98" s="230">
        <v>1500</v>
      </c>
      <c r="K98" s="230"/>
      <c r="L98" s="230">
        <f t="shared" si="5"/>
        <v>1500</v>
      </c>
      <c r="M98" s="232" t="s">
        <v>569</v>
      </c>
      <c r="O98" s="298"/>
    </row>
    <row r="99" spans="1:15" x14ac:dyDescent="0.25">
      <c r="A99" s="111">
        <v>98</v>
      </c>
      <c r="B99" s="228"/>
      <c r="C99" s="228"/>
      <c r="D99" s="228">
        <v>1</v>
      </c>
      <c r="E99" s="228"/>
      <c r="F99" s="228" t="s">
        <v>580</v>
      </c>
      <c r="G99" s="112" t="s">
        <v>581</v>
      </c>
      <c r="H99" s="111" t="s">
        <v>35</v>
      </c>
      <c r="I99" s="229" t="s">
        <v>547</v>
      </c>
      <c r="J99" s="230">
        <v>2000</v>
      </c>
      <c r="K99" s="230">
        <f t="shared" ref="K99:K105" si="6">+J99*0.5</f>
        <v>1000</v>
      </c>
      <c r="L99" s="230"/>
      <c r="M99" s="232" t="s">
        <v>569</v>
      </c>
      <c r="O99" s="298"/>
    </row>
    <row r="100" spans="1:15" x14ac:dyDescent="0.25">
      <c r="A100" s="111">
        <v>99</v>
      </c>
      <c r="B100" s="228"/>
      <c r="C100" s="228"/>
      <c r="D100" s="228"/>
      <c r="E100" s="228">
        <v>1</v>
      </c>
      <c r="F100" s="228" t="s">
        <v>582</v>
      </c>
      <c r="G100" s="112" t="s">
        <v>583</v>
      </c>
      <c r="H100" s="111" t="s">
        <v>35</v>
      </c>
      <c r="I100" s="229" t="s">
        <v>547</v>
      </c>
      <c r="J100" s="230">
        <v>1500</v>
      </c>
      <c r="K100" s="230">
        <f t="shared" si="6"/>
        <v>750</v>
      </c>
      <c r="L100" s="230"/>
      <c r="M100" s="232" t="s">
        <v>569</v>
      </c>
      <c r="O100" s="298"/>
    </row>
    <row r="101" spans="1:15" x14ac:dyDescent="0.25">
      <c r="A101" s="111">
        <v>100</v>
      </c>
      <c r="B101" s="228"/>
      <c r="C101" s="228"/>
      <c r="D101" s="228"/>
      <c r="E101" s="228">
        <v>1</v>
      </c>
      <c r="F101" s="228" t="s">
        <v>584</v>
      </c>
      <c r="G101" s="112" t="s">
        <v>585</v>
      </c>
      <c r="H101" s="111" t="s">
        <v>35</v>
      </c>
      <c r="I101" s="229" t="s">
        <v>547</v>
      </c>
      <c r="J101" s="230">
        <v>1500</v>
      </c>
      <c r="K101" s="230">
        <f t="shared" si="6"/>
        <v>750</v>
      </c>
      <c r="L101" s="230"/>
      <c r="M101" s="232" t="s">
        <v>569</v>
      </c>
      <c r="O101" s="298"/>
    </row>
    <row r="102" spans="1:15" x14ac:dyDescent="0.25">
      <c r="A102" s="111">
        <v>101</v>
      </c>
      <c r="B102" s="228"/>
      <c r="C102" s="228"/>
      <c r="D102" s="228"/>
      <c r="E102" s="228">
        <v>1</v>
      </c>
      <c r="F102" s="228" t="s">
        <v>586</v>
      </c>
      <c r="G102" s="112" t="s">
        <v>587</v>
      </c>
      <c r="H102" s="111" t="s">
        <v>35</v>
      </c>
      <c r="I102" s="229" t="s">
        <v>547</v>
      </c>
      <c r="J102" s="230">
        <v>1500</v>
      </c>
      <c r="K102" s="230">
        <f t="shared" si="6"/>
        <v>750</v>
      </c>
      <c r="L102" s="230"/>
      <c r="M102" s="232" t="s">
        <v>569</v>
      </c>
      <c r="O102" s="298"/>
    </row>
    <row r="103" spans="1:15" x14ac:dyDescent="0.25">
      <c r="A103" s="111">
        <v>102</v>
      </c>
      <c r="B103" s="228"/>
      <c r="C103" s="228"/>
      <c r="D103" s="228"/>
      <c r="E103" s="228">
        <v>1</v>
      </c>
      <c r="F103" s="228" t="s">
        <v>588</v>
      </c>
      <c r="G103" s="112" t="s">
        <v>589</v>
      </c>
      <c r="H103" s="111" t="s">
        <v>35</v>
      </c>
      <c r="I103" s="229" t="s">
        <v>547</v>
      </c>
      <c r="J103" s="230">
        <v>1500</v>
      </c>
      <c r="K103" s="230">
        <f t="shared" si="6"/>
        <v>750</v>
      </c>
      <c r="L103" s="230"/>
      <c r="M103" s="232" t="s">
        <v>569</v>
      </c>
      <c r="O103" s="298"/>
    </row>
    <row r="104" spans="1:15" x14ac:dyDescent="0.25">
      <c r="A104" s="111">
        <v>103</v>
      </c>
      <c r="B104" s="228"/>
      <c r="C104" s="228"/>
      <c r="D104" s="228"/>
      <c r="E104" s="228">
        <v>1</v>
      </c>
      <c r="F104" s="228" t="s">
        <v>590</v>
      </c>
      <c r="G104" s="112" t="s">
        <v>591</v>
      </c>
      <c r="H104" s="111" t="s">
        <v>35</v>
      </c>
      <c r="I104" s="229" t="s">
        <v>547</v>
      </c>
      <c r="J104" s="230">
        <v>1500</v>
      </c>
      <c r="K104" s="230">
        <f t="shared" si="6"/>
        <v>750</v>
      </c>
      <c r="L104" s="230"/>
      <c r="M104" s="232" t="s">
        <v>569</v>
      </c>
      <c r="O104" s="298"/>
    </row>
    <row r="105" spans="1:15" x14ac:dyDescent="0.25">
      <c r="A105" s="111">
        <v>104</v>
      </c>
      <c r="B105" s="228"/>
      <c r="C105" s="228"/>
      <c r="D105" s="228"/>
      <c r="E105" s="228">
        <v>1</v>
      </c>
      <c r="F105" s="228" t="s">
        <v>592</v>
      </c>
      <c r="G105" s="112" t="s">
        <v>593</v>
      </c>
      <c r="H105" s="111" t="s">
        <v>35</v>
      </c>
      <c r="I105" s="229" t="s">
        <v>547</v>
      </c>
      <c r="J105" s="230">
        <v>1500</v>
      </c>
      <c r="K105" s="230">
        <f t="shared" si="6"/>
        <v>750</v>
      </c>
      <c r="L105" s="230"/>
      <c r="M105" s="232" t="s">
        <v>569</v>
      </c>
      <c r="O105" s="298"/>
    </row>
    <row r="106" spans="1:15" x14ac:dyDescent="0.25">
      <c r="A106" s="111">
        <v>105</v>
      </c>
      <c r="B106" s="228"/>
      <c r="C106" s="228">
        <v>1</v>
      </c>
      <c r="D106" s="228"/>
      <c r="E106" s="228"/>
      <c r="F106" s="228" t="s">
        <v>943</v>
      </c>
      <c r="G106" s="112" t="s">
        <v>944</v>
      </c>
      <c r="H106" s="111" t="s">
        <v>32</v>
      </c>
      <c r="I106" s="112" t="s">
        <v>546</v>
      </c>
      <c r="J106" s="238">
        <v>1500</v>
      </c>
      <c r="K106" s="238"/>
      <c r="L106" s="230">
        <f>+J106</f>
        <v>1500</v>
      </c>
      <c r="M106" s="232" t="s">
        <v>569</v>
      </c>
      <c r="O106" s="298"/>
    </row>
    <row r="107" spans="1:15" x14ac:dyDescent="0.25">
      <c r="A107" s="111">
        <v>106</v>
      </c>
      <c r="B107" s="228"/>
      <c r="C107" s="228">
        <v>1</v>
      </c>
      <c r="D107" s="228"/>
      <c r="E107" s="228"/>
      <c r="F107" s="228" t="s">
        <v>945</v>
      </c>
      <c r="G107" s="112" t="s">
        <v>946</v>
      </c>
      <c r="H107" s="111" t="s">
        <v>32</v>
      </c>
      <c r="I107" s="112" t="s">
        <v>546</v>
      </c>
      <c r="J107" s="238">
        <v>1500</v>
      </c>
      <c r="K107" s="238"/>
      <c r="L107" s="230">
        <f>+J107</f>
        <v>1500</v>
      </c>
      <c r="M107" s="232" t="s">
        <v>569</v>
      </c>
      <c r="O107" s="298"/>
    </row>
    <row r="108" spans="1:15" x14ac:dyDescent="0.25">
      <c r="A108" s="111">
        <v>107</v>
      </c>
      <c r="B108" s="228"/>
      <c r="C108" s="228">
        <v>1</v>
      </c>
      <c r="D108" s="228"/>
      <c r="E108" s="228"/>
      <c r="F108" s="228" t="s">
        <v>947</v>
      </c>
      <c r="G108" s="112" t="s">
        <v>948</v>
      </c>
      <c r="H108" s="111" t="s">
        <v>32</v>
      </c>
      <c r="I108" s="112" t="s">
        <v>546</v>
      </c>
      <c r="J108" s="238">
        <v>1500</v>
      </c>
      <c r="K108" s="238"/>
      <c r="L108" s="230">
        <f>+J108</f>
        <v>1500</v>
      </c>
      <c r="M108" s="232" t="s">
        <v>569</v>
      </c>
      <c r="O108" s="298"/>
    </row>
    <row r="109" spans="1:15" x14ac:dyDescent="0.25">
      <c r="A109" s="111">
        <v>108</v>
      </c>
      <c r="B109" s="228"/>
      <c r="C109" s="228"/>
      <c r="D109" s="228"/>
      <c r="E109" s="228">
        <v>1</v>
      </c>
      <c r="F109" s="228" t="s">
        <v>949</v>
      </c>
      <c r="G109" s="112" t="s">
        <v>950</v>
      </c>
      <c r="H109" s="111" t="s">
        <v>32</v>
      </c>
      <c r="I109" s="112" t="s">
        <v>547</v>
      </c>
      <c r="J109" s="238">
        <v>1500</v>
      </c>
      <c r="K109" s="230">
        <f>+J109*0.5</f>
        <v>750</v>
      </c>
      <c r="L109" s="230"/>
      <c r="M109" s="232" t="s">
        <v>569</v>
      </c>
      <c r="O109" s="298"/>
    </row>
    <row r="110" spans="1:15" x14ac:dyDescent="0.25">
      <c r="A110" s="111">
        <v>109</v>
      </c>
      <c r="B110" s="228"/>
      <c r="C110" s="228"/>
      <c r="D110" s="228"/>
      <c r="E110" s="228">
        <v>1</v>
      </c>
      <c r="F110" s="228" t="s">
        <v>951</v>
      </c>
      <c r="G110" s="112" t="s">
        <v>952</v>
      </c>
      <c r="H110" s="111" t="s">
        <v>32</v>
      </c>
      <c r="I110" s="112" t="s">
        <v>547</v>
      </c>
      <c r="J110" s="238">
        <v>1500</v>
      </c>
      <c r="K110" s="230">
        <f>+J110*0.5</f>
        <v>750</v>
      </c>
      <c r="L110" s="230"/>
      <c r="M110" s="232" t="s">
        <v>569</v>
      </c>
      <c r="O110" s="298"/>
    </row>
    <row r="111" spans="1:15" x14ac:dyDescent="0.25">
      <c r="A111" s="111">
        <v>110</v>
      </c>
      <c r="B111" s="228"/>
      <c r="C111" s="228"/>
      <c r="D111" s="228"/>
      <c r="E111" s="228">
        <v>1</v>
      </c>
      <c r="F111" s="228" t="s">
        <v>953</v>
      </c>
      <c r="G111" s="112" t="s">
        <v>954</v>
      </c>
      <c r="H111" s="111" t="s">
        <v>32</v>
      </c>
      <c r="I111" s="112" t="s">
        <v>547</v>
      </c>
      <c r="J111" s="238">
        <v>1500</v>
      </c>
      <c r="K111" s="230">
        <f>+J111*0.5</f>
        <v>750</v>
      </c>
      <c r="L111" s="230"/>
      <c r="M111" s="232" t="s">
        <v>569</v>
      </c>
      <c r="O111" s="298"/>
    </row>
    <row r="112" spans="1:15" x14ac:dyDescent="0.25">
      <c r="A112" s="111">
        <v>111</v>
      </c>
      <c r="B112" s="228"/>
      <c r="C112" s="228"/>
      <c r="D112" s="228"/>
      <c r="E112" s="228">
        <v>1</v>
      </c>
      <c r="F112" s="228" t="s">
        <v>955</v>
      </c>
      <c r="G112" s="112" t="s">
        <v>956</v>
      </c>
      <c r="H112" s="111" t="s">
        <v>32</v>
      </c>
      <c r="I112" s="112" t="s">
        <v>547</v>
      </c>
      <c r="J112" s="238">
        <v>1500</v>
      </c>
      <c r="K112" s="230">
        <f>+J112*0.5</f>
        <v>750</v>
      </c>
      <c r="L112" s="230"/>
      <c r="M112" s="232" t="s">
        <v>569</v>
      </c>
      <c r="O112" s="298"/>
    </row>
    <row r="113" spans="1:15" x14ac:dyDescent="0.25">
      <c r="A113" s="111">
        <v>112</v>
      </c>
      <c r="B113" s="228"/>
      <c r="C113" s="228">
        <v>1</v>
      </c>
      <c r="D113" s="228"/>
      <c r="E113" s="228"/>
      <c r="F113" s="111" t="s">
        <v>957</v>
      </c>
      <c r="G113" s="112" t="s">
        <v>958</v>
      </c>
      <c r="H113" s="111" t="s">
        <v>408</v>
      </c>
      <c r="I113" s="112" t="s">
        <v>546</v>
      </c>
      <c r="J113" s="238">
        <v>1500</v>
      </c>
      <c r="K113" s="238"/>
      <c r="L113" s="230">
        <f t="shared" ref="L113:L129" si="7">+J113</f>
        <v>1500</v>
      </c>
      <c r="M113" s="232" t="s">
        <v>569</v>
      </c>
      <c r="O113" s="298"/>
    </row>
    <row r="114" spans="1:15" x14ac:dyDescent="0.25">
      <c r="A114" s="111">
        <v>113</v>
      </c>
      <c r="B114" s="228"/>
      <c r="C114" s="228">
        <v>1</v>
      </c>
      <c r="D114" s="228"/>
      <c r="E114" s="228"/>
      <c r="F114" s="111" t="s">
        <v>959</v>
      </c>
      <c r="G114" s="112" t="s">
        <v>960</v>
      </c>
      <c r="H114" s="111" t="s">
        <v>408</v>
      </c>
      <c r="I114" s="112" t="s">
        <v>546</v>
      </c>
      <c r="J114" s="238">
        <v>1500</v>
      </c>
      <c r="K114" s="238"/>
      <c r="L114" s="230">
        <f t="shared" si="7"/>
        <v>1500</v>
      </c>
      <c r="M114" s="232" t="s">
        <v>569</v>
      </c>
      <c r="O114" s="298"/>
    </row>
    <row r="115" spans="1:15" x14ac:dyDescent="0.25">
      <c r="A115" s="111">
        <v>114</v>
      </c>
      <c r="B115" s="228">
        <v>1</v>
      </c>
      <c r="C115" s="228"/>
      <c r="D115" s="228"/>
      <c r="E115" s="228"/>
      <c r="F115" s="228" t="s">
        <v>961</v>
      </c>
      <c r="G115" s="112" t="s">
        <v>962</v>
      </c>
      <c r="H115" s="111" t="s">
        <v>313</v>
      </c>
      <c r="I115" s="112" t="s">
        <v>546</v>
      </c>
      <c r="J115" s="230">
        <v>2000</v>
      </c>
      <c r="K115" s="230"/>
      <c r="L115" s="230">
        <f t="shared" si="7"/>
        <v>2000</v>
      </c>
      <c r="M115" s="232" t="s">
        <v>569</v>
      </c>
      <c r="O115" s="298"/>
    </row>
    <row r="116" spans="1:15" x14ac:dyDescent="0.25">
      <c r="A116" s="111">
        <v>115</v>
      </c>
      <c r="B116" s="228">
        <v>1</v>
      </c>
      <c r="C116" s="228"/>
      <c r="D116" s="228"/>
      <c r="E116" s="228"/>
      <c r="F116" s="228" t="s">
        <v>963</v>
      </c>
      <c r="G116" s="112" t="s">
        <v>964</v>
      </c>
      <c r="H116" s="111" t="s">
        <v>313</v>
      </c>
      <c r="I116" s="112" t="s">
        <v>546</v>
      </c>
      <c r="J116" s="230">
        <v>2000</v>
      </c>
      <c r="K116" s="230"/>
      <c r="L116" s="230">
        <f t="shared" si="7"/>
        <v>2000</v>
      </c>
      <c r="M116" s="232" t="s">
        <v>569</v>
      </c>
      <c r="O116" s="298"/>
    </row>
    <row r="117" spans="1:15" x14ac:dyDescent="0.25">
      <c r="A117" s="111">
        <v>116</v>
      </c>
      <c r="B117" s="228">
        <v>1</v>
      </c>
      <c r="C117" s="228"/>
      <c r="D117" s="228"/>
      <c r="E117" s="228"/>
      <c r="F117" s="228" t="s">
        <v>965</v>
      </c>
      <c r="G117" s="112" t="s">
        <v>966</v>
      </c>
      <c r="H117" s="111" t="s">
        <v>313</v>
      </c>
      <c r="I117" s="112" t="s">
        <v>546</v>
      </c>
      <c r="J117" s="230">
        <v>2000</v>
      </c>
      <c r="K117" s="230"/>
      <c r="L117" s="230">
        <f t="shared" si="7"/>
        <v>2000</v>
      </c>
      <c r="M117" s="232" t="s">
        <v>569</v>
      </c>
      <c r="O117" s="298"/>
    </row>
    <row r="118" spans="1:15" x14ac:dyDescent="0.25">
      <c r="A118" s="111">
        <v>117</v>
      </c>
      <c r="B118" s="228">
        <v>1</v>
      </c>
      <c r="C118" s="228"/>
      <c r="D118" s="228"/>
      <c r="E118" s="228"/>
      <c r="F118" s="228" t="s">
        <v>967</v>
      </c>
      <c r="G118" s="112" t="s">
        <v>968</v>
      </c>
      <c r="H118" s="111" t="s">
        <v>313</v>
      </c>
      <c r="I118" s="112" t="s">
        <v>546</v>
      </c>
      <c r="J118" s="230">
        <v>2000</v>
      </c>
      <c r="K118" s="230"/>
      <c r="L118" s="230">
        <f t="shared" si="7"/>
        <v>2000</v>
      </c>
      <c r="M118" s="232" t="s">
        <v>569</v>
      </c>
      <c r="O118" s="298"/>
    </row>
    <row r="119" spans="1:15" x14ac:dyDescent="0.25">
      <c r="A119" s="111">
        <v>118</v>
      </c>
      <c r="B119" s="228">
        <v>1</v>
      </c>
      <c r="C119" s="228"/>
      <c r="D119" s="228"/>
      <c r="E119" s="228"/>
      <c r="F119" s="228" t="s">
        <v>969</v>
      </c>
      <c r="G119" s="112" t="s">
        <v>970</v>
      </c>
      <c r="H119" s="111" t="s">
        <v>313</v>
      </c>
      <c r="I119" s="112" t="s">
        <v>546</v>
      </c>
      <c r="J119" s="230">
        <v>2000</v>
      </c>
      <c r="K119" s="230"/>
      <c r="L119" s="230">
        <f t="shared" si="7"/>
        <v>2000</v>
      </c>
      <c r="M119" s="232" t="s">
        <v>569</v>
      </c>
      <c r="O119" s="298"/>
    </row>
    <row r="120" spans="1:15" x14ac:dyDescent="0.25">
      <c r="A120" s="111">
        <v>119</v>
      </c>
      <c r="B120" s="228">
        <v>1</v>
      </c>
      <c r="C120" s="228"/>
      <c r="D120" s="228"/>
      <c r="E120" s="228"/>
      <c r="F120" s="228" t="s">
        <v>971</v>
      </c>
      <c r="G120" s="112" t="s">
        <v>972</v>
      </c>
      <c r="H120" s="111" t="s">
        <v>313</v>
      </c>
      <c r="I120" s="112" t="s">
        <v>546</v>
      </c>
      <c r="J120" s="230">
        <v>2000</v>
      </c>
      <c r="K120" s="230"/>
      <c r="L120" s="230">
        <f t="shared" si="7"/>
        <v>2000</v>
      </c>
      <c r="M120" s="232" t="s">
        <v>569</v>
      </c>
      <c r="O120" s="298"/>
    </row>
    <row r="121" spans="1:15" x14ac:dyDescent="0.25">
      <c r="A121" s="111">
        <v>120</v>
      </c>
      <c r="B121" s="228">
        <v>1</v>
      </c>
      <c r="C121" s="228"/>
      <c r="D121" s="228"/>
      <c r="E121" s="228"/>
      <c r="F121" s="228" t="s">
        <v>973</v>
      </c>
      <c r="G121" s="112" t="s">
        <v>974</v>
      </c>
      <c r="H121" s="111" t="s">
        <v>313</v>
      </c>
      <c r="I121" s="112" t="s">
        <v>546</v>
      </c>
      <c r="J121" s="230">
        <v>2000</v>
      </c>
      <c r="K121" s="230"/>
      <c r="L121" s="230">
        <f t="shared" si="7"/>
        <v>2000</v>
      </c>
      <c r="M121" s="232" t="s">
        <v>569</v>
      </c>
      <c r="O121" s="298"/>
    </row>
    <row r="122" spans="1:15" x14ac:dyDescent="0.25">
      <c r="A122" s="111">
        <v>121</v>
      </c>
      <c r="B122" s="228"/>
      <c r="C122" s="228">
        <v>1</v>
      </c>
      <c r="D122" s="228"/>
      <c r="E122" s="228"/>
      <c r="F122" s="242" t="s">
        <v>975</v>
      </c>
      <c r="G122" s="112" t="s">
        <v>976</v>
      </c>
      <c r="H122" s="111" t="s">
        <v>313</v>
      </c>
      <c r="I122" s="112" t="s">
        <v>546</v>
      </c>
      <c r="J122" s="230">
        <v>1500</v>
      </c>
      <c r="K122" s="230"/>
      <c r="L122" s="230">
        <f t="shared" si="7"/>
        <v>1500</v>
      </c>
      <c r="M122" s="232" t="s">
        <v>569</v>
      </c>
      <c r="O122" s="298"/>
    </row>
    <row r="123" spans="1:15" x14ac:dyDescent="0.25">
      <c r="A123" s="111">
        <v>122</v>
      </c>
      <c r="B123" s="228"/>
      <c r="C123" s="228">
        <v>1</v>
      </c>
      <c r="D123" s="228"/>
      <c r="E123" s="228"/>
      <c r="F123" s="228" t="s">
        <v>977</v>
      </c>
      <c r="G123" s="112" t="s">
        <v>978</v>
      </c>
      <c r="H123" s="111" t="s">
        <v>313</v>
      </c>
      <c r="I123" s="112" t="s">
        <v>546</v>
      </c>
      <c r="J123" s="230">
        <v>1500</v>
      </c>
      <c r="K123" s="230"/>
      <c r="L123" s="230">
        <f t="shared" si="7"/>
        <v>1500</v>
      </c>
      <c r="M123" s="232" t="s">
        <v>569</v>
      </c>
      <c r="O123" s="298"/>
    </row>
    <row r="124" spans="1:15" x14ac:dyDescent="0.25">
      <c r="A124" s="111">
        <v>123</v>
      </c>
      <c r="B124" s="228"/>
      <c r="C124" s="228">
        <v>1</v>
      </c>
      <c r="D124" s="228"/>
      <c r="E124" s="228"/>
      <c r="F124" s="228" t="s">
        <v>979</v>
      </c>
      <c r="G124" s="112" t="s">
        <v>980</v>
      </c>
      <c r="H124" s="111" t="s">
        <v>313</v>
      </c>
      <c r="I124" s="112" t="s">
        <v>546</v>
      </c>
      <c r="J124" s="230">
        <v>1500</v>
      </c>
      <c r="K124" s="230"/>
      <c r="L124" s="230">
        <f t="shared" si="7"/>
        <v>1500</v>
      </c>
      <c r="M124" s="232" t="s">
        <v>569</v>
      </c>
      <c r="O124" s="298"/>
    </row>
    <row r="125" spans="1:15" x14ac:dyDescent="0.25">
      <c r="A125" s="111">
        <v>124</v>
      </c>
      <c r="B125" s="228"/>
      <c r="C125" s="228">
        <v>1</v>
      </c>
      <c r="D125" s="228"/>
      <c r="E125" s="228"/>
      <c r="F125" s="228" t="s">
        <v>981</v>
      </c>
      <c r="G125" s="112" t="s">
        <v>982</v>
      </c>
      <c r="H125" s="111" t="s">
        <v>313</v>
      </c>
      <c r="I125" s="112" t="s">
        <v>546</v>
      </c>
      <c r="J125" s="230">
        <v>1500</v>
      </c>
      <c r="K125" s="230"/>
      <c r="L125" s="230">
        <f t="shared" si="7"/>
        <v>1500</v>
      </c>
      <c r="M125" s="232" t="s">
        <v>569</v>
      </c>
      <c r="O125" s="298"/>
    </row>
    <row r="126" spans="1:15" x14ac:dyDescent="0.25">
      <c r="A126" s="111">
        <v>125</v>
      </c>
      <c r="B126" s="228"/>
      <c r="C126" s="228">
        <v>1</v>
      </c>
      <c r="D126" s="228"/>
      <c r="E126" s="228"/>
      <c r="F126" s="228" t="s">
        <v>983</v>
      </c>
      <c r="G126" s="112" t="s">
        <v>984</v>
      </c>
      <c r="H126" s="111" t="s">
        <v>313</v>
      </c>
      <c r="I126" s="112" t="s">
        <v>546</v>
      </c>
      <c r="J126" s="230">
        <v>1500</v>
      </c>
      <c r="K126" s="230"/>
      <c r="L126" s="230">
        <f t="shared" si="7"/>
        <v>1500</v>
      </c>
      <c r="M126" s="232" t="s">
        <v>569</v>
      </c>
      <c r="O126" s="298"/>
    </row>
    <row r="127" spans="1:15" x14ac:dyDescent="0.25">
      <c r="A127" s="111">
        <v>126</v>
      </c>
      <c r="B127" s="228"/>
      <c r="C127" s="228">
        <v>1</v>
      </c>
      <c r="D127" s="228"/>
      <c r="E127" s="228"/>
      <c r="F127" s="228" t="s">
        <v>985</v>
      </c>
      <c r="G127" s="112" t="s">
        <v>986</v>
      </c>
      <c r="H127" s="111" t="s">
        <v>313</v>
      </c>
      <c r="I127" s="112" t="s">
        <v>546</v>
      </c>
      <c r="J127" s="230">
        <v>1500</v>
      </c>
      <c r="K127" s="230"/>
      <c r="L127" s="230">
        <f t="shared" si="7"/>
        <v>1500</v>
      </c>
      <c r="M127" s="232" t="s">
        <v>569</v>
      </c>
      <c r="O127" s="298"/>
    </row>
    <row r="128" spans="1:15" x14ac:dyDescent="0.25">
      <c r="A128" s="111">
        <v>127</v>
      </c>
      <c r="B128" s="228"/>
      <c r="C128" s="228">
        <v>1</v>
      </c>
      <c r="D128" s="228"/>
      <c r="E128" s="228"/>
      <c r="F128" s="228" t="s">
        <v>987</v>
      </c>
      <c r="G128" s="112" t="s">
        <v>988</v>
      </c>
      <c r="H128" s="111" t="s">
        <v>313</v>
      </c>
      <c r="I128" s="112" t="s">
        <v>546</v>
      </c>
      <c r="J128" s="230">
        <v>1500</v>
      </c>
      <c r="K128" s="230"/>
      <c r="L128" s="230">
        <f t="shared" si="7"/>
        <v>1500</v>
      </c>
      <c r="M128" s="232" t="s">
        <v>569</v>
      </c>
      <c r="O128" s="298"/>
    </row>
    <row r="129" spans="1:15" x14ac:dyDescent="0.25">
      <c r="A129" s="111">
        <v>128</v>
      </c>
      <c r="B129" s="228"/>
      <c r="C129" s="228">
        <v>1</v>
      </c>
      <c r="D129" s="228"/>
      <c r="E129" s="228"/>
      <c r="F129" s="228" t="s">
        <v>989</v>
      </c>
      <c r="G129" s="112" t="s">
        <v>990</v>
      </c>
      <c r="H129" s="111" t="s">
        <v>313</v>
      </c>
      <c r="I129" s="112" t="s">
        <v>546</v>
      </c>
      <c r="J129" s="230">
        <v>1500</v>
      </c>
      <c r="K129" s="230"/>
      <c r="L129" s="230">
        <f t="shared" si="7"/>
        <v>1500</v>
      </c>
      <c r="M129" s="232" t="s">
        <v>569</v>
      </c>
      <c r="O129" s="298"/>
    </row>
    <row r="130" spans="1:15" x14ac:dyDescent="0.25">
      <c r="A130" s="111">
        <v>129</v>
      </c>
      <c r="B130" s="228"/>
      <c r="C130" s="228"/>
      <c r="D130" s="228"/>
      <c r="E130" s="228">
        <v>1</v>
      </c>
      <c r="F130" s="228" t="s">
        <v>991</v>
      </c>
      <c r="G130" s="112" t="s">
        <v>992</v>
      </c>
      <c r="H130" s="111" t="s">
        <v>313</v>
      </c>
      <c r="I130" s="112" t="s">
        <v>547</v>
      </c>
      <c r="J130" s="230">
        <v>1500</v>
      </c>
      <c r="K130" s="230">
        <f t="shared" ref="K130:K142" si="8">+J130*0.5</f>
        <v>750</v>
      </c>
      <c r="L130" s="230"/>
      <c r="M130" s="232" t="s">
        <v>569</v>
      </c>
      <c r="O130" s="298"/>
    </row>
    <row r="131" spans="1:15" x14ac:dyDescent="0.25">
      <c r="A131" s="111">
        <v>130</v>
      </c>
      <c r="B131" s="228"/>
      <c r="C131" s="228"/>
      <c r="D131" s="228"/>
      <c r="E131" s="228">
        <v>1</v>
      </c>
      <c r="F131" s="228" t="s">
        <v>993</v>
      </c>
      <c r="G131" s="112" t="s">
        <v>994</v>
      </c>
      <c r="H131" s="111" t="s">
        <v>313</v>
      </c>
      <c r="I131" s="112" t="s">
        <v>547</v>
      </c>
      <c r="J131" s="230">
        <v>1500</v>
      </c>
      <c r="K131" s="230">
        <f t="shared" si="8"/>
        <v>750</v>
      </c>
      <c r="L131" s="230"/>
      <c r="M131" s="232" t="s">
        <v>569</v>
      </c>
      <c r="O131" s="298"/>
    </row>
    <row r="132" spans="1:15" x14ac:dyDescent="0.25">
      <c r="A132" s="111">
        <v>131</v>
      </c>
      <c r="B132" s="228"/>
      <c r="C132" s="228"/>
      <c r="D132" s="228"/>
      <c r="E132" s="228">
        <v>1</v>
      </c>
      <c r="F132" s="228" t="s">
        <v>995</v>
      </c>
      <c r="G132" s="112" t="s">
        <v>996</v>
      </c>
      <c r="H132" s="111" t="s">
        <v>313</v>
      </c>
      <c r="I132" s="112" t="s">
        <v>547</v>
      </c>
      <c r="J132" s="230">
        <v>1500</v>
      </c>
      <c r="K132" s="230">
        <f t="shared" si="8"/>
        <v>750</v>
      </c>
      <c r="L132" s="230"/>
      <c r="M132" s="232" t="s">
        <v>569</v>
      </c>
      <c r="O132" s="298"/>
    </row>
    <row r="133" spans="1:15" x14ac:dyDescent="0.25">
      <c r="A133" s="111">
        <v>132</v>
      </c>
      <c r="B133" s="228"/>
      <c r="C133" s="228"/>
      <c r="D133" s="228"/>
      <c r="E133" s="228">
        <v>1</v>
      </c>
      <c r="F133" s="228" t="s">
        <v>997</v>
      </c>
      <c r="G133" s="112" t="s">
        <v>998</v>
      </c>
      <c r="H133" s="111" t="s">
        <v>313</v>
      </c>
      <c r="I133" s="112" t="s">
        <v>547</v>
      </c>
      <c r="J133" s="230">
        <v>1500</v>
      </c>
      <c r="K133" s="230">
        <f t="shared" si="8"/>
        <v>750</v>
      </c>
      <c r="L133" s="230"/>
      <c r="M133" s="232" t="s">
        <v>569</v>
      </c>
      <c r="O133" s="298"/>
    </row>
    <row r="134" spans="1:15" x14ac:dyDescent="0.25">
      <c r="A134" s="111">
        <v>133</v>
      </c>
      <c r="B134" s="228"/>
      <c r="C134" s="228"/>
      <c r="D134" s="228"/>
      <c r="E134" s="228">
        <v>1</v>
      </c>
      <c r="F134" s="228" t="s">
        <v>999</v>
      </c>
      <c r="G134" s="112" t="s">
        <v>1000</v>
      </c>
      <c r="H134" s="111" t="s">
        <v>313</v>
      </c>
      <c r="I134" s="112" t="s">
        <v>547</v>
      </c>
      <c r="J134" s="230">
        <v>1500</v>
      </c>
      <c r="K134" s="230">
        <f t="shared" si="8"/>
        <v>750</v>
      </c>
      <c r="L134" s="230"/>
      <c r="M134" s="232" t="s">
        <v>569</v>
      </c>
      <c r="O134" s="298"/>
    </row>
    <row r="135" spans="1:15" x14ac:dyDescent="0.25">
      <c r="A135" s="111">
        <v>134</v>
      </c>
      <c r="B135" s="228"/>
      <c r="C135" s="228"/>
      <c r="D135" s="228"/>
      <c r="E135" s="228">
        <v>1</v>
      </c>
      <c r="F135" s="228" t="s">
        <v>1001</v>
      </c>
      <c r="G135" s="112" t="s">
        <v>1002</v>
      </c>
      <c r="H135" s="111" t="s">
        <v>313</v>
      </c>
      <c r="I135" s="112" t="s">
        <v>547</v>
      </c>
      <c r="J135" s="230">
        <v>1500</v>
      </c>
      <c r="K135" s="230">
        <f t="shared" si="8"/>
        <v>750</v>
      </c>
      <c r="L135" s="230"/>
      <c r="M135" s="232" t="s">
        <v>569</v>
      </c>
      <c r="O135" s="298"/>
    </row>
    <row r="136" spans="1:15" x14ac:dyDescent="0.25">
      <c r="A136" s="111">
        <v>135</v>
      </c>
      <c r="B136" s="228"/>
      <c r="C136" s="228"/>
      <c r="D136" s="228"/>
      <c r="E136" s="228">
        <v>1</v>
      </c>
      <c r="F136" s="242" t="s">
        <v>1003</v>
      </c>
      <c r="G136" s="243" t="s">
        <v>1004</v>
      </c>
      <c r="H136" s="111" t="s">
        <v>313</v>
      </c>
      <c r="I136" s="112" t="s">
        <v>547</v>
      </c>
      <c r="J136" s="230">
        <v>1500</v>
      </c>
      <c r="K136" s="230">
        <f t="shared" si="8"/>
        <v>750</v>
      </c>
      <c r="L136" s="230"/>
      <c r="M136" s="232" t="s">
        <v>569</v>
      </c>
      <c r="O136" s="298"/>
    </row>
    <row r="137" spans="1:15" x14ac:dyDescent="0.25">
      <c r="A137" s="111">
        <v>136</v>
      </c>
      <c r="B137" s="228"/>
      <c r="C137" s="228"/>
      <c r="D137" s="228"/>
      <c r="E137" s="228">
        <v>1</v>
      </c>
      <c r="F137" s="242" t="s">
        <v>1005</v>
      </c>
      <c r="G137" s="243" t="s">
        <v>1006</v>
      </c>
      <c r="H137" s="111" t="s">
        <v>313</v>
      </c>
      <c r="I137" s="112" t="s">
        <v>547</v>
      </c>
      <c r="J137" s="230">
        <v>1500</v>
      </c>
      <c r="K137" s="230">
        <f t="shared" si="8"/>
        <v>750</v>
      </c>
      <c r="L137" s="238"/>
      <c r="M137" s="232" t="s">
        <v>569</v>
      </c>
      <c r="O137" s="298"/>
    </row>
    <row r="138" spans="1:15" x14ac:dyDescent="0.25">
      <c r="A138" s="111">
        <v>137</v>
      </c>
      <c r="B138" s="228"/>
      <c r="C138" s="228"/>
      <c r="D138" s="228"/>
      <c r="E138" s="228">
        <v>1</v>
      </c>
      <c r="F138" s="242" t="s">
        <v>1007</v>
      </c>
      <c r="G138" s="243" t="s">
        <v>1008</v>
      </c>
      <c r="H138" s="111" t="s">
        <v>313</v>
      </c>
      <c r="I138" s="112" t="s">
        <v>547</v>
      </c>
      <c r="J138" s="230">
        <v>1500</v>
      </c>
      <c r="K138" s="230">
        <f t="shared" si="8"/>
        <v>750</v>
      </c>
      <c r="L138" s="238"/>
      <c r="M138" s="232" t="s">
        <v>569</v>
      </c>
      <c r="O138" s="298"/>
    </row>
    <row r="139" spans="1:15" x14ac:dyDescent="0.25">
      <c r="A139" s="111">
        <v>138</v>
      </c>
      <c r="B139" s="228"/>
      <c r="C139" s="228"/>
      <c r="D139" s="228"/>
      <c r="E139" s="228">
        <v>1</v>
      </c>
      <c r="F139" s="242" t="s">
        <v>1009</v>
      </c>
      <c r="G139" s="243" t="s">
        <v>1010</v>
      </c>
      <c r="H139" s="111" t="s">
        <v>313</v>
      </c>
      <c r="I139" s="112" t="s">
        <v>547</v>
      </c>
      <c r="J139" s="230">
        <v>1500</v>
      </c>
      <c r="K139" s="230">
        <f t="shared" si="8"/>
        <v>750</v>
      </c>
      <c r="L139" s="238"/>
      <c r="M139" s="232" t="s">
        <v>569</v>
      </c>
      <c r="O139" s="298"/>
    </row>
    <row r="140" spans="1:15" x14ac:dyDescent="0.25">
      <c r="A140" s="111">
        <v>139</v>
      </c>
      <c r="B140" s="228"/>
      <c r="C140" s="228"/>
      <c r="D140" s="228"/>
      <c r="E140" s="228">
        <v>1</v>
      </c>
      <c r="F140" s="242" t="s">
        <v>1011</v>
      </c>
      <c r="G140" s="243" t="s">
        <v>1012</v>
      </c>
      <c r="H140" s="111" t="s">
        <v>313</v>
      </c>
      <c r="I140" s="112" t="s">
        <v>547</v>
      </c>
      <c r="J140" s="230">
        <v>1500</v>
      </c>
      <c r="K140" s="230">
        <f t="shared" si="8"/>
        <v>750</v>
      </c>
      <c r="L140" s="238"/>
      <c r="M140" s="232" t="s">
        <v>569</v>
      </c>
      <c r="O140" s="298"/>
    </row>
    <row r="141" spans="1:15" x14ac:dyDescent="0.25">
      <c r="A141" s="111">
        <v>140</v>
      </c>
      <c r="B141" s="228"/>
      <c r="C141" s="228"/>
      <c r="D141" s="228"/>
      <c r="E141" s="228">
        <v>1</v>
      </c>
      <c r="F141" s="242" t="s">
        <v>1013</v>
      </c>
      <c r="G141" s="243" t="s">
        <v>1014</v>
      </c>
      <c r="H141" s="111" t="s">
        <v>313</v>
      </c>
      <c r="I141" s="112" t="s">
        <v>547</v>
      </c>
      <c r="J141" s="230">
        <v>1500</v>
      </c>
      <c r="K141" s="230">
        <f t="shared" si="8"/>
        <v>750</v>
      </c>
      <c r="L141" s="238"/>
      <c r="M141" s="232" t="s">
        <v>569</v>
      </c>
      <c r="O141" s="298"/>
    </row>
    <row r="142" spans="1:15" x14ac:dyDescent="0.25">
      <c r="A142" s="111">
        <v>141</v>
      </c>
      <c r="B142" s="228"/>
      <c r="C142" s="228"/>
      <c r="D142" s="228"/>
      <c r="E142" s="228">
        <v>1</v>
      </c>
      <c r="F142" s="242" t="s">
        <v>1015</v>
      </c>
      <c r="G142" s="243" t="s">
        <v>1016</v>
      </c>
      <c r="H142" s="111" t="s">
        <v>313</v>
      </c>
      <c r="I142" s="112" t="s">
        <v>547</v>
      </c>
      <c r="J142" s="230">
        <v>1500</v>
      </c>
      <c r="K142" s="230">
        <f t="shared" si="8"/>
        <v>750</v>
      </c>
      <c r="L142" s="238"/>
      <c r="M142" s="232" t="s">
        <v>569</v>
      </c>
      <c r="O142" s="298"/>
    </row>
    <row r="143" spans="1:15" x14ac:dyDescent="0.25">
      <c r="A143" s="111">
        <v>142</v>
      </c>
      <c r="B143" s="228">
        <v>1</v>
      </c>
      <c r="C143" s="228"/>
      <c r="D143" s="228"/>
      <c r="E143" s="228"/>
      <c r="F143" s="228" t="s">
        <v>1017</v>
      </c>
      <c r="G143" s="112" t="s">
        <v>1018</v>
      </c>
      <c r="H143" s="111" t="s">
        <v>428</v>
      </c>
      <c r="I143" s="112" t="s">
        <v>546</v>
      </c>
      <c r="J143" s="230">
        <v>2000</v>
      </c>
      <c r="K143" s="230"/>
      <c r="L143" s="230">
        <f>+J143</f>
        <v>2000</v>
      </c>
      <c r="M143" s="232" t="s">
        <v>569</v>
      </c>
      <c r="O143" s="298"/>
    </row>
    <row r="144" spans="1:15" x14ac:dyDescent="0.25">
      <c r="A144" s="111">
        <v>143</v>
      </c>
      <c r="B144" s="228">
        <v>1</v>
      </c>
      <c r="C144" s="228"/>
      <c r="D144" s="228"/>
      <c r="E144" s="228"/>
      <c r="F144" s="228" t="s">
        <v>1019</v>
      </c>
      <c r="G144" s="112" t="s">
        <v>1020</v>
      </c>
      <c r="H144" s="111" t="s">
        <v>428</v>
      </c>
      <c r="I144" s="112" t="s">
        <v>546</v>
      </c>
      <c r="J144" s="230">
        <v>2000</v>
      </c>
      <c r="K144" s="230"/>
      <c r="L144" s="230">
        <f>+J144</f>
        <v>2000</v>
      </c>
      <c r="M144" s="232" t="s">
        <v>569</v>
      </c>
      <c r="O144" s="298"/>
    </row>
    <row r="145" spans="1:15" x14ac:dyDescent="0.25">
      <c r="A145" s="111">
        <v>144</v>
      </c>
      <c r="B145" s="228"/>
      <c r="C145" s="228">
        <v>1</v>
      </c>
      <c r="D145" s="228"/>
      <c r="E145" s="228"/>
      <c r="F145" s="228" t="s">
        <v>1021</v>
      </c>
      <c r="G145" s="112" t="s">
        <v>1022</v>
      </c>
      <c r="H145" s="111" t="s">
        <v>428</v>
      </c>
      <c r="I145" s="112" t="s">
        <v>546</v>
      </c>
      <c r="J145" s="230">
        <v>1500</v>
      </c>
      <c r="K145" s="230"/>
      <c r="L145" s="230">
        <f>+J145</f>
        <v>1500</v>
      </c>
      <c r="M145" s="232" t="s">
        <v>569</v>
      </c>
      <c r="O145" s="298"/>
    </row>
    <row r="146" spans="1:15" x14ac:dyDescent="0.25">
      <c r="A146" s="111">
        <v>145</v>
      </c>
      <c r="B146" s="244"/>
      <c r="C146" s="244"/>
      <c r="D146" s="244"/>
      <c r="E146" s="244">
        <v>1</v>
      </c>
      <c r="F146" s="228" t="s">
        <v>1023</v>
      </c>
      <c r="G146" s="112" t="s">
        <v>1024</v>
      </c>
      <c r="H146" s="111" t="s">
        <v>428</v>
      </c>
      <c r="I146" s="112" t="s">
        <v>547</v>
      </c>
      <c r="J146" s="230">
        <v>1500</v>
      </c>
      <c r="K146" s="230">
        <f>+J146*0.5</f>
        <v>750</v>
      </c>
      <c r="L146" s="230"/>
      <c r="M146" s="232" t="s">
        <v>569</v>
      </c>
      <c r="O146" s="298"/>
    </row>
    <row r="147" spans="1:15" x14ac:dyDescent="0.25">
      <c r="A147" s="111">
        <v>146</v>
      </c>
      <c r="B147" s="228"/>
      <c r="C147" s="228"/>
      <c r="D147" s="228"/>
      <c r="E147" s="228">
        <v>1</v>
      </c>
      <c r="F147" s="228" t="s">
        <v>1025</v>
      </c>
      <c r="G147" s="112" t="s">
        <v>1026</v>
      </c>
      <c r="H147" s="111" t="s">
        <v>428</v>
      </c>
      <c r="I147" s="112" t="s">
        <v>547</v>
      </c>
      <c r="J147" s="230">
        <v>1500</v>
      </c>
      <c r="K147" s="230">
        <f>+J147*0.5</f>
        <v>750</v>
      </c>
      <c r="L147" s="230"/>
      <c r="M147" s="232" t="s">
        <v>569</v>
      </c>
      <c r="O147" s="298"/>
    </row>
    <row r="148" spans="1:15" x14ac:dyDescent="0.25">
      <c r="A148" s="111">
        <v>147</v>
      </c>
      <c r="B148" s="228">
        <v>1</v>
      </c>
      <c r="C148" s="228"/>
      <c r="D148" s="228"/>
      <c r="E148" s="228"/>
      <c r="F148" s="228" t="s">
        <v>1027</v>
      </c>
      <c r="G148" s="112" t="s">
        <v>1028</v>
      </c>
      <c r="H148" s="111" t="s">
        <v>1029</v>
      </c>
      <c r="I148" s="112" t="s">
        <v>546</v>
      </c>
      <c r="J148" s="230">
        <v>2000</v>
      </c>
      <c r="K148" s="230"/>
      <c r="L148" s="230">
        <f t="shared" ref="L148:L156" si="9">+J148</f>
        <v>2000</v>
      </c>
      <c r="M148" s="232" t="s">
        <v>569</v>
      </c>
      <c r="O148" s="298"/>
    </row>
    <row r="149" spans="1:15" x14ac:dyDescent="0.25">
      <c r="A149" s="111">
        <v>148</v>
      </c>
      <c r="B149" s="228">
        <v>1</v>
      </c>
      <c r="C149" s="228"/>
      <c r="D149" s="228"/>
      <c r="E149" s="228"/>
      <c r="F149" s="228" t="s">
        <v>1030</v>
      </c>
      <c r="G149" s="112" t="s">
        <v>1031</v>
      </c>
      <c r="H149" s="111" t="s">
        <v>1029</v>
      </c>
      <c r="I149" s="112" t="s">
        <v>546</v>
      </c>
      <c r="J149" s="230">
        <v>2000</v>
      </c>
      <c r="K149" s="230"/>
      <c r="L149" s="230">
        <f t="shared" si="9"/>
        <v>2000</v>
      </c>
      <c r="M149" s="232" t="s">
        <v>569</v>
      </c>
      <c r="O149" s="298"/>
    </row>
    <row r="150" spans="1:15" x14ac:dyDescent="0.25">
      <c r="A150" s="111">
        <v>149</v>
      </c>
      <c r="B150" s="228"/>
      <c r="C150" s="228">
        <v>1</v>
      </c>
      <c r="D150" s="228"/>
      <c r="E150" s="228"/>
      <c r="F150" s="228" t="s">
        <v>1032</v>
      </c>
      <c r="G150" s="112" t="s">
        <v>1033</v>
      </c>
      <c r="H150" s="111" t="s">
        <v>1029</v>
      </c>
      <c r="I150" s="112" t="s">
        <v>546</v>
      </c>
      <c r="J150" s="230">
        <v>1500</v>
      </c>
      <c r="K150" s="230"/>
      <c r="L150" s="230">
        <f t="shared" si="9"/>
        <v>1500</v>
      </c>
      <c r="M150" s="232" t="s">
        <v>569</v>
      </c>
      <c r="O150" s="298"/>
    </row>
    <row r="151" spans="1:15" x14ac:dyDescent="0.25">
      <c r="A151" s="111">
        <v>150</v>
      </c>
      <c r="B151" s="228"/>
      <c r="C151" s="228">
        <v>1</v>
      </c>
      <c r="D151" s="228"/>
      <c r="E151" s="228"/>
      <c r="F151" s="228" t="s">
        <v>1034</v>
      </c>
      <c r="G151" s="112" t="s">
        <v>1035</v>
      </c>
      <c r="H151" s="111" t="s">
        <v>1029</v>
      </c>
      <c r="I151" s="112" t="s">
        <v>546</v>
      </c>
      <c r="J151" s="230">
        <v>1500</v>
      </c>
      <c r="K151" s="230"/>
      <c r="L151" s="230">
        <f t="shared" si="9"/>
        <v>1500</v>
      </c>
      <c r="M151" s="232" t="s">
        <v>569</v>
      </c>
      <c r="O151" s="298"/>
    </row>
    <row r="152" spans="1:15" x14ac:dyDescent="0.25">
      <c r="A152" s="111">
        <v>151</v>
      </c>
      <c r="B152" s="228"/>
      <c r="C152" s="228">
        <v>1</v>
      </c>
      <c r="D152" s="228"/>
      <c r="E152" s="228"/>
      <c r="F152" s="228" t="s">
        <v>1036</v>
      </c>
      <c r="G152" s="112" t="s">
        <v>1037</v>
      </c>
      <c r="H152" s="111" t="s">
        <v>1029</v>
      </c>
      <c r="I152" s="112" t="s">
        <v>546</v>
      </c>
      <c r="J152" s="230">
        <v>1500</v>
      </c>
      <c r="K152" s="230"/>
      <c r="L152" s="230">
        <f t="shared" si="9"/>
        <v>1500</v>
      </c>
      <c r="M152" s="232" t="s">
        <v>569</v>
      </c>
      <c r="O152" s="298"/>
    </row>
    <row r="153" spans="1:15" x14ac:dyDescent="0.25">
      <c r="A153" s="111">
        <v>152</v>
      </c>
      <c r="B153" s="228"/>
      <c r="C153" s="228">
        <v>1</v>
      </c>
      <c r="D153" s="228"/>
      <c r="E153" s="228"/>
      <c r="F153" s="228" t="s">
        <v>1038</v>
      </c>
      <c r="G153" s="112" t="s">
        <v>1039</v>
      </c>
      <c r="H153" s="111" t="s">
        <v>1029</v>
      </c>
      <c r="I153" s="112" t="s">
        <v>546</v>
      </c>
      <c r="J153" s="230">
        <v>1500</v>
      </c>
      <c r="K153" s="230"/>
      <c r="L153" s="230">
        <f t="shared" si="9"/>
        <v>1500</v>
      </c>
      <c r="M153" s="232" t="s">
        <v>569</v>
      </c>
      <c r="O153" s="298"/>
    </row>
    <row r="154" spans="1:15" x14ac:dyDescent="0.25">
      <c r="A154" s="111">
        <v>153</v>
      </c>
      <c r="B154" s="228"/>
      <c r="C154" s="228">
        <v>1</v>
      </c>
      <c r="D154" s="228"/>
      <c r="E154" s="228"/>
      <c r="F154" s="228" t="s">
        <v>1040</v>
      </c>
      <c r="G154" s="112" t="s">
        <v>1041</v>
      </c>
      <c r="H154" s="111" t="s">
        <v>1029</v>
      </c>
      <c r="I154" s="112" t="s">
        <v>546</v>
      </c>
      <c r="J154" s="230">
        <v>1500</v>
      </c>
      <c r="K154" s="230"/>
      <c r="L154" s="230">
        <f t="shared" si="9"/>
        <v>1500</v>
      </c>
      <c r="M154" s="232" t="s">
        <v>569</v>
      </c>
      <c r="O154" s="298"/>
    </row>
    <row r="155" spans="1:15" x14ac:dyDescent="0.25">
      <c r="A155" s="111">
        <v>154</v>
      </c>
      <c r="B155" s="228"/>
      <c r="C155" s="228">
        <v>1</v>
      </c>
      <c r="D155" s="228"/>
      <c r="E155" s="228"/>
      <c r="F155" s="228" t="s">
        <v>1042</v>
      </c>
      <c r="G155" s="112" t="s">
        <v>1043</v>
      </c>
      <c r="H155" s="111" t="s">
        <v>1029</v>
      </c>
      <c r="I155" s="112" t="s">
        <v>546</v>
      </c>
      <c r="J155" s="230">
        <v>1500</v>
      </c>
      <c r="K155" s="230"/>
      <c r="L155" s="230">
        <f t="shared" si="9"/>
        <v>1500</v>
      </c>
      <c r="M155" s="232" t="s">
        <v>569</v>
      </c>
      <c r="O155" s="298"/>
    </row>
    <row r="156" spans="1:15" x14ac:dyDescent="0.25">
      <c r="A156" s="111">
        <v>155</v>
      </c>
      <c r="B156" s="228"/>
      <c r="C156" s="228">
        <v>1</v>
      </c>
      <c r="D156" s="228"/>
      <c r="E156" s="228"/>
      <c r="F156" s="228" t="s">
        <v>1044</v>
      </c>
      <c r="G156" s="112" t="s">
        <v>1045</v>
      </c>
      <c r="H156" s="111" t="s">
        <v>1029</v>
      </c>
      <c r="I156" s="112" t="s">
        <v>546</v>
      </c>
      <c r="J156" s="230">
        <v>1500</v>
      </c>
      <c r="K156" s="230"/>
      <c r="L156" s="230">
        <f t="shared" si="9"/>
        <v>1500</v>
      </c>
      <c r="M156" s="232" t="s">
        <v>569</v>
      </c>
      <c r="O156" s="298"/>
    </row>
    <row r="157" spans="1:15" x14ac:dyDescent="0.25">
      <c r="A157" s="111">
        <v>156</v>
      </c>
      <c r="B157" s="228"/>
      <c r="C157" s="228"/>
      <c r="D157" s="228"/>
      <c r="E157" s="228">
        <v>1</v>
      </c>
      <c r="F157" s="228" t="s">
        <v>1046</v>
      </c>
      <c r="G157" s="112" t="s">
        <v>1047</v>
      </c>
      <c r="H157" s="111" t="s">
        <v>1029</v>
      </c>
      <c r="I157" s="112" t="s">
        <v>547</v>
      </c>
      <c r="J157" s="230">
        <v>1500</v>
      </c>
      <c r="K157" s="230">
        <f>+J157*0.5</f>
        <v>750</v>
      </c>
      <c r="L157" s="230"/>
      <c r="M157" s="232" t="s">
        <v>569</v>
      </c>
      <c r="O157" s="298"/>
    </row>
    <row r="158" spans="1:15" x14ac:dyDescent="0.25">
      <c r="A158" s="111">
        <v>157</v>
      </c>
      <c r="B158" s="228"/>
      <c r="C158" s="228"/>
      <c r="D158" s="228"/>
      <c r="E158" s="228">
        <v>1</v>
      </c>
      <c r="F158" s="228" t="s">
        <v>1048</v>
      </c>
      <c r="G158" s="112" t="s">
        <v>1049</v>
      </c>
      <c r="H158" s="111" t="s">
        <v>1029</v>
      </c>
      <c r="I158" s="112" t="s">
        <v>547</v>
      </c>
      <c r="J158" s="230">
        <v>1500</v>
      </c>
      <c r="K158" s="230">
        <f>+J158*0.5</f>
        <v>750</v>
      </c>
      <c r="L158" s="230"/>
      <c r="M158" s="232" t="s">
        <v>569</v>
      </c>
      <c r="O158" s="298"/>
    </row>
    <row r="159" spans="1:15" x14ac:dyDescent="0.25">
      <c r="A159" s="111">
        <v>158</v>
      </c>
      <c r="B159" s="228"/>
      <c r="C159" s="228"/>
      <c r="D159" s="228"/>
      <c r="E159" s="228">
        <v>1</v>
      </c>
      <c r="F159" s="228" t="s">
        <v>1050</v>
      </c>
      <c r="G159" s="112" t="s">
        <v>1051</v>
      </c>
      <c r="H159" s="111" t="s">
        <v>1029</v>
      </c>
      <c r="I159" s="112" t="s">
        <v>547</v>
      </c>
      <c r="J159" s="230">
        <v>1500</v>
      </c>
      <c r="K159" s="230">
        <f>+J159*0.5</f>
        <v>750</v>
      </c>
      <c r="L159" s="230"/>
      <c r="M159" s="232" t="s">
        <v>569</v>
      </c>
      <c r="O159" s="298"/>
    </row>
    <row r="160" spans="1:15" x14ac:dyDescent="0.25">
      <c r="A160" s="111">
        <v>159</v>
      </c>
      <c r="B160" s="228"/>
      <c r="C160" s="228"/>
      <c r="D160" s="228"/>
      <c r="E160" s="228">
        <v>1</v>
      </c>
      <c r="F160" s="228" t="s">
        <v>1052</v>
      </c>
      <c r="G160" s="112" t="s">
        <v>1053</v>
      </c>
      <c r="H160" s="111" t="s">
        <v>1029</v>
      </c>
      <c r="I160" s="112" t="s">
        <v>547</v>
      </c>
      <c r="J160" s="230">
        <v>1500</v>
      </c>
      <c r="K160" s="230">
        <f>+J160*0.5</f>
        <v>750</v>
      </c>
      <c r="L160" s="230"/>
      <c r="M160" s="232" t="s">
        <v>569</v>
      </c>
      <c r="O160" s="298"/>
    </row>
    <row r="161" spans="1:15" x14ac:dyDescent="0.25">
      <c r="A161" s="111">
        <v>160</v>
      </c>
      <c r="B161" s="228">
        <v>1</v>
      </c>
      <c r="C161" s="228"/>
      <c r="D161" s="228"/>
      <c r="E161" s="228"/>
      <c r="F161" s="228" t="s">
        <v>1054</v>
      </c>
      <c r="G161" s="112" t="s">
        <v>1055</v>
      </c>
      <c r="H161" s="111" t="s">
        <v>385</v>
      </c>
      <c r="I161" s="112" t="s">
        <v>546</v>
      </c>
      <c r="J161" s="230">
        <v>2000</v>
      </c>
      <c r="K161" s="230"/>
      <c r="L161" s="230">
        <f>+J161</f>
        <v>2000</v>
      </c>
      <c r="M161" s="232" t="s">
        <v>569</v>
      </c>
      <c r="O161" s="298"/>
    </row>
    <row r="162" spans="1:15" x14ac:dyDescent="0.25">
      <c r="A162" s="111">
        <v>161</v>
      </c>
      <c r="B162" s="228"/>
      <c r="C162" s="228">
        <v>1</v>
      </c>
      <c r="D162" s="228"/>
      <c r="E162" s="228"/>
      <c r="F162" s="228" t="s">
        <v>1056</v>
      </c>
      <c r="G162" s="112" t="s">
        <v>1057</v>
      </c>
      <c r="H162" s="111" t="s">
        <v>385</v>
      </c>
      <c r="I162" s="112" t="s">
        <v>546</v>
      </c>
      <c r="J162" s="230">
        <v>1500</v>
      </c>
      <c r="K162" s="230"/>
      <c r="L162" s="230">
        <f>+J162</f>
        <v>1500</v>
      </c>
      <c r="M162" s="232" t="s">
        <v>569</v>
      </c>
      <c r="O162" s="298"/>
    </row>
    <row r="163" spans="1:15" x14ac:dyDescent="0.25">
      <c r="A163" s="111">
        <v>162</v>
      </c>
      <c r="B163" s="228"/>
      <c r="C163" s="228"/>
      <c r="D163" s="228">
        <v>1</v>
      </c>
      <c r="E163" s="228"/>
      <c r="F163" s="228" t="s">
        <v>1058</v>
      </c>
      <c r="G163" s="112" t="s">
        <v>1059</v>
      </c>
      <c r="H163" s="111" t="s">
        <v>385</v>
      </c>
      <c r="I163" s="112" t="s">
        <v>547</v>
      </c>
      <c r="J163" s="230">
        <v>2000</v>
      </c>
      <c r="K163" s="230">
        <f>+J163*0.5</f>
        <v>1000</v>
      </c>
      <c r="L163" s="230"/>
      <c r="M163" s="232" t="s">
        <v>569</v>
      </c>
      <c r="O163" s="298"/>
    </row>
    <row r="164" spans="1:15" x14ac:dyDescent="0.25">
      <c r="A164" s="111">
        <v>163</v>
      </c>
      <c r="B164" s="228"/>
      <c r="C164" s="228"/>
      <c r="D164" s="228"/>
      <c r="E164" s="228">
        <v>1</v>
      </c>
      <c r="F164" s="228" t="s">
        <v>1060</v>
      </c>
      <c r="G164" s="112" t="s">
        <v>1061</v>
      </c>
      <c r="H164" s="111" t="s">
        <v>385</v>
      </c>
      <c r="I164" s="112" t="s">
        <v>547</v>
      </c>
      <c r="J164" s="230">
        <v>1500</v>
      </c>
      <c r="K164" s="230">
        <f>+J164*0.5</f>
        <v>750</v>
      </c>
      <c r="L164" s="230"/>
      <c r="M164" s="232" t="s">
        <v>569</v>
      </c>
      <c r="O164" s="298"/>
    </row>
    <row r="165" spans="1:15" x14ac:dyDescent="0.25">
      <c r="A165" s="111">
        <v>164</v>
      </c>
      <c r="B165" s="228"/>
      <c r="C165" s="228"/>
      <c r="D165" s="228"/>
      <c r="E165" s="228">
        <v>1</v>
      </c>
      <c r="F165" s="228" t="s">
        <v>1062</v>
      </c>
      <c r="G165" s="112" t="s">
        <v>1063</v>
      </c>
      <c r="H165" s="111" t="s">
        <v>385</v>
      </c>
      <c r="I165" s="112" t="s">
        <v>547</v>
      </c>
      <c r="J165" s="230">
        <v>1500</v>
      </c>
      <c r="K165" s="230">
        <f>+J165*0.5</f>
        <v>750</v>
      </c>
      <c r="L165" s="230"/>
      <c r="M165" s="232" t="s">
        <v>569</v>
      </c>
      <c r="O165" s="298"/>
    </row>
    <row r="166" spans="1:15" x14ac:dyDescent="0.25">
      <c r="A166" s="111">
        <v>165</v>
      </c>
      <c r="B166" s="228"/>
      <c r="C166" s="228"/>
      <c r="D166" s="228"/>
      <c r="E166" s="228">
        <v>1</v>
      </c>
      <c r="F166" s="228" t="s">
        <v>1064</v>
      </c>
      <c r="G166" s="112" t="s">
        <v>1065</v>
      </c>
      <c r="H166" s="111" t="s">
        <v>385</v>
      </c>
      <c r="I166" s="112" t="s">
        <v>547</v>
      </c>
      <c r="J166" s="230">
        <v>1500</v>
      </c>
      <c r="K166" s="230">
        <f>+J166*0.5</f>
        <v>750</v>
      </c>
      <c r="L166" s="230"/>
      <c r="M166" s="232" t="s">
        <v>569</v>
      </c>
      <c r="O166" s="298"/>
    </row>
    <row r="167" spans="1:15" x14ac:dyDescent="0.25">
      <c r="A167" s="111">
        <v>166</v>
      </c>
      <c r="B167" s="228"/>
      <c r="C167" s="228"/>
      <c r="D167" s="228"/>
      <c r="E167" s="228">
        <v>1</v>
      </c>
      <c r="F167" s="228" t="s">
        <v>1066</v>
      </c>
      <c r="G167" s="112" t="s">
        <v>1067</v>
      </c>
      <c r="H167" s="111" t="s">
        <v>385</v>
      </c>
      <c r="I167" s="112" t="s">
        <v>547</v>
      </c>
      <c r="J167" s="230">
        <v>1500</v>
      </c>
      <c r="K167" s="230">
        <f>+J167*0.5</f>
        <v>750</v>
      </c>
      <c r="L167" s="230"/>
      <c r="M167" s="232" t="s">
        <v>569</v>
      </c>
      <c r="O167" s="298"/>
    </row>
    <row r="168" spans="1:15" x14ac:dyDescent="0.25">
      <c r="A168" s="111">
        <v>167</v>
      </c>
      <c r="B168" s="228"/>
      <c r="C168" s="228">
        <v>1</v>
      </c>
      <c r="D168" s="228"/>
      <c r="E168" s="228"/>
      <c r="F168" s="245" t="s">
        <v>1078</v>
      </c>
      <c r="G168" s="246" t="s">
        <v>1079</v>
      </c>
      <c r="H168" s="111" t="s">
        <v>518</v>
      </c>
      <c r="I168" s="112" t="s">
        <v>546</v>
      </c>
      <c r="J168" s="230">
        <v>1500</v>
      </c>
      <c r="K168" s="230"/>
      <c r="L168" s="230">
        <f>+J168</f>
        <v>1500</v>
      </c>
      <c r="M168" s="232" t="s">
        <v>569</v>
      </c>
      <c r="O168" s="298"/>
    </row>
    <row r="169" spans="1:15" ht="30" x14ac:dyDescent="0.25">
      <c r="A169" s="111">
        <v>168</v>
      </c>
      <c r="B169" s="228"/>
      <c r="C169" s="228">
        <v>1</v>
      </c>
      <c r="D169" s="228"/>
      <c r="E169" s="228"/>
      <c r="F169" s="245" t="s">
        <v>1080</v>
      </c>
      <c r="G169" s="246" t="s">
        <v>1081</v>
      </c>
      <c r="H169" s="111" t="s">
        <v>518</v>
      </c>
      <c r="I169" s="112" t="s">
        <v>546</v>
      </c>
      <c r="J169" s="230">
        <v>1500</v>
      </c>
      <c r="K169" s="230"/>
      <c r="L169" s="230">
        <f>+J169</f>
        <v>1500</v>
      </c>
      <c r="M169" s="232" t="s">
        <v>569</v>
      </c>
      <c r="O169" s="298"/>
    </row>
    <row r="170" spans="1:15" ht="30" x14ac:dyDescent="0.25">
      <c r="A170" s="111">
        <v>169</v>
      </c>
      <c r="B170" s="228"/>
      <c r="C170" s="228">
        <v>1</v>
      </c>
      <c r="D170" s="228"/>
      <c r="E170" s="228"/>
      <c r="F170" s="245" t="s">
        <v>1082</v>
      </c>
      <c r="G170" s="246" t="s">
        <v>1083</v>
      </c>
      <c r="H170" s="111" t="s">
        <v>518</v>
      </c>
      <c r="I170" s="112" t="s">
        <v>546</v>
      </c>
      <c r="J170" s="230">
        <v>1500</v>
      </c>
      <c r="K170" s="230"/>
      <c r="L170" s="230">
        <f>+J170</f>
        <v>1500</v>
      </c>
      <c r="M170" s="232" t="s">
        <v>569</v>
      </c>
      <c r="O170" s="298"/>
    </row>
    <row r="171" spans="1:15" x14ac:dyDescent="0.25">
      <c r="A171" s="111">
        <v>170</v>
      </c>
      <c r="B171" s="228"/>
      <c r="C171" s="228">
        <v>1</v>
      </c>
      <c r="D171" s="228"/>
      <c r="E171" s="228"/>
      <c r="F171" s="228" t="s">
        <v>1068</v>
      </c>
      <c r="G171" s="112" t="s">
        <v>1069</v>
      </c>
      <c r="H171" s="111" t="s">
        <v>544</v>
      </c>
      <c r="I171" s="112" t="s">
        <v>546</v>
      </c>
      <c r="J171" s="230">
        <v>1500</v>
      </c>
      <c r="K171" s="230"/>
      <c r="L171" s="230">
        <f>+J171</f>
        <v>1500</v>
      </c>
      <c r="M171" s="232" t="s">
        <v>569</v>
      </c>
      <c r="O171" s="298"/>
    </row>
    <row r="172" spans="1:15" x14ac:dyDescent="0.25">
      <c r="A172" s="111">
        <v>171</v>
      </c>
      <c r="B172" s="228"/>
      <c r="C172" s="228">
        <v>1</v>
      </c>
      <c r="D172" s="228"/>
      <c r="E172" s="228"/>
      <c r="F172" s="228" t="s">
        <v>1070</v>
      </c>
      <c r="G172" s="112" t="s">
        <v>1071</v>
      </c>
      <c r="H172" s="111" t="s">
        <v>544</v>
      </c>
      <c r="I172" s="112" t="s">
        <v>546</v>
      </c>
      <c r="J172" s="230">
        <v>1500</v>
      </c>
      <c r="K172" s="230"/>
      <c r="L172" s="230">
        <f>+J172</f>
        <v>1500</v>
      </c>
      <c r="M172" s="232" t="s">
        <v>569</v>
      </c>
      <c r="O172" s="298"/>
    </row>
    <row r="173" spans="1:15" x14ac:dyDescent="0.25">
      <c r="A173" s="111">
        <v>172</v>
      </c>
      <c r="B173" s="228"/>
      <c r="C173" s="228"/>
      <c r="D173" s="228"/>
      <c r="E173" s="228">
        <v>1</v>
      </c>
      <c r="F173" s="228" t="s">
        <v>1072</v>
      </c>
      <c r="G173" s="112" t="s">
        <v>1073</v>
      </c>
      <c r="H173" s="111" t="s">
        <v>544</v>
      </c>
      <c r="I173" s="112" t="s">
        <v>547</v>
      </c>
      <c r="J173" s="230">
        <v>1500</v>
      </c>
      <c r="K173" s="230">
        <f>+J173*0.5</f>
        <v>750</v>
      </c>
      <c r="L173" s="230"/>
      <c r="M173" s="232" t="s">
        <v>569</v>
      </c>
      <c r="O173" s="298"/>
    </row>
    <row r="174" spans="1:15" x14ac:dyDescent="0.25">
      <c r="A174" s="111">
        <v>173</v>
      </c>
      <c r="B174" s="228"/>
      <c r="C174" s="228"/>
      <c r="D174" s="228"/>
      <c r="E174" s="228">
        <v>1</v>
      </c>
      <c r="F174" s="228" t="s">
        <v>1074</v>
      </c>
      <c r="G174" s="112" t="s">
        <v>1075</v>
      </c>
      <c r="H174" s="111" t="s">
        <v>544</v>
      </c>
      <c r="I174" s="112" t="s">
        <v>547</v>
      </c>
      <c r="J174" s="230">
        <v>1500</v>
      </c>
      <c r="K174" s="230">
        <f>+J174*0.5</f>
        <v>750</v>
      </c>
      <c r="L174" s="230"/>
      <c r="M174" s="232" t="s">
        <v>569</v>
      </c>
      <c r="O174" s="298"/>
    </row>
    <row r="175" spans="1:15" x14ac:dyDescent="0.25">
      <c r="A175" s="111">
        <v>174</v>
      </c>
      <c r="B175" s="228"/>
      <c r="C175" s="228"/>
      <c r="D175" s="228"/>
      <c r="E175" s="228">
        <v>1</v>
      </c>
      <c r="F175" s="228" t="s">
        <v>1076</v>
      </c>
      <c r="G175" s="112" t="s">
        <v>1077</v>
      </c>
      <c r="H175" s="111" t="s">
        <v>544</v>
      </c>
      <c r="I175" s="112" t="s">
        <v>547</v>
      </c>
      <c r="J175" s="230">
        <v>1500</v>
      </c>
      <c r="K175" s="230">
        <f>+J175*0.5</f>
        <v>750</v>
      </c>
      <c r="L175" s="230"/>
      <c r="M175" s="232" t="s">
        <v>569</v>
      </c>
      <c r="O175" s="298"/>
    </row>
    <row r="176" spans="1:15" x14ac:dyDescent="0.25">
      <c r="A176" s="111">
        <v>175</v>
      </c>
      <c r="B176" s="228"/>
      <c r="C176" s="228">
        <v>1</v>
      </c>
      <c r="D176" s="228"/>
      <c r="E176" s="228"/>
      <c r="F176" s="228" t="s">
        <v>1084</v>
      </c>
      <c r="G176" s="112" t="s">
        <v>1085</v>
      </c>
      <c r="H176" s="111" t="s">
        <v>1086</v>
      </c>
      <c r="I176" s="112" t="s">
        <v>546</v>
      </c>
      <c r="J176" s="230">
        <v>1500</v>
      </c>
      <c r="K176" s="230"/>
      <c r="L176" s="230">
        <f>+J176</f>
        <v>1500</v>
      </c>
      <c r="M176" s="232" t="s">
        <v>569</v>
      </c>
      <c r="O176" s="298"/>
    </row>
    <row r="177" spans="1:15" x14ac:dyDescent="0.25">
      <c r="A177" s="111">
        <v>176</v>
      </c>
      <c r="B177" s="228"/>
      <c r="C177" s="228">
        <v>1</v>
      </c>
      <c r="D177" s="228"/>
      <c r="E177" s="228"/>
      <c r="F177" s="228" t="s">
        <v>1087</v>
      </c>
      <c r="G177" s="112" t="s">
        <v>1088</v>
      </c>
      <c r="H177" s="111" t="s">
        <v>1086</v>
      </c>
      <c r="I177" s="112" t="s">
        <v>546</v>
      </c>
      <c r="J177" s="230">
        <v>1500</v>
      </c>
      <c r="K177" s="230"/>
      <c r="L177" s="230">
        <f>+J177</f>
        <v>1500</v>
      </c>
      <c r="M177" s="232" t="s">
        <v>569</v>
      </c>
      <c r="O177" s="298"/>
    </row>
    <row r="178" spans="1:15" x14ac:dyDescent="0.25">
      <c r="A178" s="111">
        <v>177</v>
      </c>
      <c r="B178" s="228"/>
      <c r="C178" s="228"/>
      <c r="D178" s="228"/>
      <c r="E178" s="228">
        <v>1</v>
      </c>
      <c r="F178" s="228" t="s">
        <v>1089</v>
      </c>
      <c r="G178" s="112" t="s">
        <v>1090</v>
      </c>
      <c r="H178" s="111" t="s">
        <v>1086</v>
      </c>
      <c r="I178" s="112" t="s">
        <v>547</v>
      </c>
      <c r="J178" s="230">
        <v>1500</v>
      </c>
      <c r="K178" s="230">
        <f>+J178*0.5</f>
        <v>750</v>
      </c>
      <c r="L178" s="230"/>
      <c r="M178" s="232" t="s">
        <v>569</v>
      </c>
      <c r="O178" s="298"/>
    </row>
    <row r="179" spans="1:15" x14ac:dyDescent="0.25">
      <c r="A179" s="111">
        <v>178</v>
      </c>
      <c r="B179" s="228"/>
      <c r="C179" s="228"/>
      <c r="D179" s="228"/>
      <c r="E179" s="228">
        <v>1</v>
      </c>
      <c r="F179" s="228" t="s">
        <v>1091</v>
      </c>
      <c r="G179" s="112" t="s">
        <v>1092</v>
      </c>
      <c r="H179" s="111" t="s">
        <v>1086</v>
      </c>
      <c r="I179" s="112" t="s">
        <v>547</v>
      </c>
      <c r="J179" s="230">
        <v>1500</v>
      </c>
      <c r="K179" s="230">
        <f>+J179*0.5</f>
        <v>750</v>
      </c>
      <c r="L179" s="230"/>
      <c r="M179" s="232" t="s">
        <v>569</v>
      </c>
      <c r="O179" s="298"/>
    </row>
    <row r="180" spans="1:15" x14ac:dyDescent="0.25">
      <c r="A180" s="111">
        <v>179</v>
      </c>
      <c r="B180" s="228"/>
      <c r="C180" s="228"/>
      <c r="D180" s="228"/>
      <c r="E180" s="228">
        <v>1</v>
      </c>
      <c r="F180" s="228" t="s">
        <v>1093</v>
      </c>
      <c r="G180" s="112" t="s">
        <v>1094</v>
      </c>
      <c r="H180" s="111" t="s">
        <v>1086</v>
      </c>
      <c r="I180" s="112" t="s">
        <v>547</v>
      </c>
      <c r="J180" s="230">
        <v>1500</v>
      </c>
      <c r="K180" s="230">
        <f>+J180*0.5</f>
        <v>750</v>
      </c>
      <c r="L180" s="230"/>
      <c r="M180" s="232" t="s">
        <v>569</v>
      </c>
      <c r="O180" s="298"/>
    </row>
    <row r="181" spans="1:15" x14ac:dyDescent="0.25">
      <c r="A181" s="111">
        <v>180</v>
      </c>
      <c r="B181" s="247"/>
      <c r="C181" s="228">
        <v>1</v>
      </c>
      <c r="D181" s="247"/>
      <c r="E181" s="247"/>
      <c r="F181" s="248" t="s">
        <v>1095</v>
      </c>
      <c r="G181" s="249" t="s">
        <v>1096</v>
      </c>
      <c r="H181" s="111" t="s">
        <v>339</v>
      </c>
      <c r="I181" s="112" t="s">
        <v>546</v>
      </c>
      <c r="J181" s="230">
        <v>1500</v>
      </c>
      <c r="K181" s="230"/>
      <c r="L181" s="230">
        <f>+J181</f>
        <v>1500</v>
      </c>
      <c r="M181" s="232" t="s">
        <v>569</v>
      </c>
      <c r="O181" s="298"/>
    </row>
    <row r="182" spans="1:15" x14ac:dyDescent="0.25">
      <c r="A182" s="111">
        <v>181</v>
      </c>
      <c r="B182" s="247"/>
      <c r="C182" s="247"/>
      <c r="D182" s="247"/>
      <c r="E182" s="247">
        <v>1</v>
      </c>
      <c r="F182" s="248" t="s">
        <v>1097</v>
      </c>
      <c r="G182" s="249" t="s">
        <v>1098</v>
      </c>
      <c r="H182" s="111" t="s">
        <v>339</v>
      </c>
      <c r="I182" s="112" t="s">
        <v>547</v>
      </c>
      <c r="J182" s="230">
        <v>1500</v>
      </c>
      <c r="K182" s="230">
        <f>+J182*0.5</f>
        <v>750</v>
      </c>
      <c r="L182" s="230"/>
      <c r="M182" s="232" t="s">
        <v>569</v>
      </c>
      <c r="O182" s="298"/>
    </row>
    <row r="183" spans="1:15" x14ac:dyDescent="0.25">
      <c r="A183" s="111">
        <v>182</v>
      </c>
      <c r="B183" s="247"/>
      <c r="C183" s="228">
        <v>1</v>
      </c>
      <c r="D183" s="247"/>
      <c r="E183" s="247"/>
      <c r="F183" s="248" t="s">
        <v>1099</v>
      </c>
      <c r="G183" s="249" t="s">
        <v>1100</v>
      </c>
      <c r="H183" s="111" t="s">
        <v>339</v>
      </c>
      <c r="I183" s="112" t="s">
        <v>546</v>
      </c>
      <c r="J183" s="230">
        <v>1500</v>
      </c>
      <c r="K183" s="230"/>
      <c r="L183" s="230">
        <f>+J183</f>
        <v>1500</v>
      </c>
      <c r="M183" s="232" t="s">
        <v>569</v>
      </c>
      <c r="O183" s="298"/>
    </row>
    <row r="184" spans="1:15" x14ac:dyDescent="0.25">
      <c r="A184" s="111">
        <v>183</v>
      </c>
      <c r="B184" s="228">
        <v>1</v>
      </c>
      <c r="C184" s="247"/>
      <c r="D184" s="247"/>
      <c r="E184" s="247"/>
      <c r="F184" s="248" t="s">
        <v>1101</v>
      </c>
      <c r="G184" s="249" t="s">
        <v>1102</v>
      </c>
      <c r="H184" s="111" t="s">
        <v>339</v>
      </c>
      <c r="I184" s="112" t="s">
        <v>546</v>
      </c>
      <c r="J184" s="230">
        <v>2000</v>
      </c>
      <c r="K184" s="230"/>
      <c r="L184" s="230">
        <f>+J184</f>
        <v>2000</v>
      </c>
      <c r="M184" s="232" t="s">
        <v>569</v>
      </c>
      <c r="O184" s="298"/>
    </row>
    <row r="185" spans="1:15" x14ac:dyDescent="0.25">
      <c r="A185" s="111">
        <v>184</v>
      </c>
      <c r="B185" s="247"/>
      <c r="C185" s="247"/>
      <c r="D185" s="247"/>
      <c r="E185" s="247">
        <v>1</v>
      </c>
      <c r="F185" s="248" t="s">
        <v>1103</v>
      </c>
      <c r="G185" s="249" t="s">
        <v>1104</v>
      </c>
      <c r="H185" s="111" t="s">
        <v>339</v>
      </c>
      <c r="I185" s="112" t="s">
        <v>547</v>
      </c>
      <c r="J185" s="230">
        <v>1500</v>
      </c>
      <c r="K185" s="230">
        <f>+J185*0.5</f>
        <v>750</v>
      </c>
      <c r="L185" s="230"/>
      <c r="M185" s="232" t="s">
        <v>569</v>
      </c>
      <c r="O185" s="298"/>
    </row>
    <row r="186" spans="1:15" x14ac:dyDescent="0.25">
      <c r="A186" s="111">
        <v>185</v>
      </c>
      <c r="B186" s="247"/>
      <c r="C186" s="247"/>
      <c r="D186" s="247">
        <v>1</v>
      </c>
      <c r="E186" s="247"/>
      <c r="F186" s="248" t="s">
        <v>1105</v>
      </c>
      <c r="G186" s="249" t="s">
        <v>1106</v>
      </c>
      <c r="H186" s="111" t="s">
        <v>339</v>
      </c>
      <c r="I186" s="112" t="s">
        <v>547</v>
      </c>
      <c r="J186" s="230">
        <v>2000</v>
      </c>
      <c r="K186" s="230">
        <f>+J186*0.5</f>
        <v>1000</v>
      </c>
      <c r="L186" s="230"/>
      <c r="M186" s="232" t="s">
        <v>569</v>
      </c>
      <c r="O186" s="298"/>
    </row>
    <row r="187" spans="1:15" x14ac:dyDescent="0.25">
      <c r="A187" s="111">
        <v>186</v>
      </c>
      <c r="B187" s="247"/>
      <c r="C187" s="228">
        <v>1</v>
      </c>
      <c r="D187" s="247"/>
      <c r="E187" s="247"/>
      <c r="F187" s="248" t="s">
        <v>1107</v>
      </c>
      <c r="G187" s="249" t="s">
        <v>1108</v>
      </c>
      <c r="H187" s="111" t="s">
        <v>339</v>
      </c>
      <c r="I187" s="112" t="s">
        <v>546</v>
      </c>
      <c r="J187" s="230">
        <v>1500</v>
      </c>
      <c r="K187" s="230"/>
      <c r="L187" s="230">
        <f>+J187</f>
        <v>1500</v>
      </c>
      <c r="M187" s="232" t="s">
        <v>569</v>
      </c>
      <c r="O187" s="298"/>
    </row>
    <row r="188" spans="1:15" x14ac:dyDescent="0.25">
      <c r="A188" s="111">
        <v>187</v>
      </c>
      <c r="B188" s="247"/>
      <c r="C188" s="247"/>
      <c r="D188" s="247"/>
      <c r="E188" s="247">
        <v>1</v>
      </c>
      <c r="F188" s="248" t="s">
        <v>1109</v>
      </c>
      <c r="G188" s="249" t="s">
        <v>1110</v>
      </c>
      <c r="H188" s="111" t="s">
        <v>339</v>
      </c>
      <c r="I188" s="112" t="s">
        <v>547</v>
      </c>
      <c r="J188" s="230">
        <v>1500</v>
      </c>
      <c r="K188" s="230">
        <f>+J188*0.5</f>
        <v>750</v>
      </c>
      <c r="L188" s="230"/>
      <c r="M188" s="232" t="s">
        <v>569</v>
      </c>
      <c r="O188" s="298"/>
    </row>
    <row r="189" spans="1:15" x14ac:dyDescent="0.25">
      <c r="A189" s="111">
        <v>188</v>
      </c>
      <c r="B189" s="250"/>
      <c r="C189" s="250"/>
      <c r="D189" s="250"/>
      <c r="E189" s="250">
        <v>1</v>
      </c>
      <c r="F189" s="248" t="s">
        <v>1111</v>
      </c>
      <c r="G189" s="249" t="s">
        <v>1112</v>
      </c>
      <c r="H189" s="111" t="s">
        <v>339</v>
      </c>
      <c r="I189" s="112" t="s">
        <v>547</v>
      </c>
      <c r="J189" s="230">
        <v>1500</v>
      </c>
      <c r="K189" s="230">
        <f>+J189*0.5</f>
        <v>750</v>
      </c>
      <c r="L189" s="230"/>
      <c r="M189" s="232" t="s">
        <v>569</v>
      </c>
      <c r="O189" s="298"/>
    </row>
    <row r="190" spans="1:15" x14ac:dyDescent="0.25">
      <c r="A190" s="111">
        <v>189</v>
      </c>
      <c r="B190" s="228">
        <v>1</v>
      </c>
      <c r="C190" s="250"/>
      <c r="D190" s="250"/>
      <c r="E190" s="250"/>
      <c r="F190" s="251" t="s">
        <v>1113</v>
      </c>
      <c r="G190" s="249" t="s">
        <v>1114</v>
      </c>
      <c r="H190" s="111" t="s">
        <v>339</v>
      </c>
      <c r="I190" s="112" t="s">
        <v>546</v>
      </c>
      <c r="J190" s="230">
        <v>2000</v>
      </c>
      <c r="K190" s="230"/>
      <c r="L190" s="230">
        <f>+J190</f>
        <v>2000</v>
      </c>
      <c r="M190" s="232" t="s">
        <v>569</v>
      </c>
      <c r="O190" s="298"/>
    </row>
    <row r="191" spans="1:15" x14ac:dyDescent="0.25">
      <c r="A191" s="111">
        <v>190</v>
      </c>
      <c r="B191" s="228"/>
      <c r="C191" s="228"/>
      <c r="D191" s="228"/>
      <c r="E191" s="228">
        <v>1</v>
      </c>
      <c r="F191" s="251" t="s">
        <v>1115</v>
      </c>
      <c r="G191" s="249" t="s">
        <v>1116</v>
      </c>
      <c r="H191" s="111" t="s">
        <v>1117</v>
      </c>
      <c r="I191" s="112" t="s">
        <v>547</v>
      </c>
      <c r="J191" s="230">
        <v>1500</v>
      </c>
      <c r="K191" s="230">
        <f>+J191*0.5</f>
        <v>750</v>
      </c>
      <c r="L191" s="230"/>
      <c r="M191" s="232" t="s">
        <v>569</v>
      </c>
      <c r="O191" s="298"/>
    </row>
    <row r="192" spans="1:15" s="4" customFormat="1" x14ac:dyDescent="0.25">
      <c r="A192" s="111">
        <v>191</v>
      </c>
      <c r="B192" s="228"/>
      <c r="C192" s="228">
        <v>1</v>
      </c>
      <c r="D192" s="228"/>
      <c r="E192" s="228"/>
      <c r="F192" s="251" t="s">
        <v>1118</v>
      </c>
      <c r="G192" s="249" t="s">
        <v>1119</v>
      </c>
      <c r="H192" s="111" t="s">
        <v>1117</v>
      </c>
      <c r="I192" s="112" t="s">
        <v>546</v>
      </c>
      <c r="J192" s="230">
        <v>1500</v>
      </c>
      <c r="K192" s="230"/>
      <c r="L192" s="230">
        <v>1500</v>
      </c>
      <c r="M192" s="232" t="s">
        <v>569</v>
      </c>
      <c r="O192" s="366"/>
    </row>
    <row r="193" spans="1:15" x14ac:dyDescent="0.25">
      <c r="A193" s="111">
        <v>192</v>
      </c>
      <c r="B193" s="228">
        <v>1</v>
      </c>
      <c r="C193" s="236"/>
      <c r="D193" s="236"/>
      <c r="E193" s="236"/>
      <c r="F193" s="236" t="s">
        <v>729</v>
      </c>
      <c r="G193" s="237" t="s">
        <v>730</v>
      </c>
      <c r="H193" s="111" t="s">
        <v>731</v>
      </c>
      <c r="I193" s="229" t="s">
        <v>546</v>
      </c>
      <c r="J193" s="230">
        <v>2000</v>
      </c>
      <c r="K193" s="230"/>
      <c r="L193" s="230">
        <f t="shared" ref="L193:L203" si="10">+J193</f>
        <v>2000</v>
      </c>
      <c r="M193" s="232" t="s">
        <v>665</v>
      </c>
      <c r="O193" s="298"/>
    </row>
    <row r="194" spans="1:15" x14ac:dyDescent="0.25">
      <c r="A194" s="111">
        <v>193</v>
      </c>
      <c r="B194" s="228">
        <v>1</v>
      </c>
      <c r="C194" s="236"/>
      <c r="D194" s="236"/>
      <c r="E194" s="236"/>
      <c r="F194" s="236" t="s">
        <v>732</v>
      </c>
      <c r="G194" s="237" t="s">
        <v>733</v>
      </c>
      <c r="H194" s="111" t="s">
        <v>731</v>
      </c>
      <c r="I194" s="229" t="s">
        <v>546</v>
      </c>
      <c r="J194" s="230">
        <v>2000</v>
      </c>
      <c r="K194" s="230"/>
      <c r="L194" s="230">
        <f t="shared" si="10"/>
        <v>2000</v>
      </c>
      <c r="M194" s="232" t="s">
        <v>665</v>
      </c>
      <c r="O194" s="298"/>
    </row>
    <row r="195" spans="1:15" x14ac:dyDescent="0.25">
      <c r="A195" s="111">
        <v>194</v>
      </c>
      <c r="B195" s="236"/>
      <c r="C195" s="228">
        <v>1</v>
      </c>
      <c r="D195" s="236"/>
      <c r="E195" s="236"/>
      <c r="F195" s="236" t="s">
        <v>734</v>
      </c>
      <c r="G195" s="237" t="s">
        <v>735</v>
      </c>
      <c r="H195" s="111" t="s">
        <v>731</v>
      </c>
      <c r="I195" s="229" t="s">
        <v>546</v>
      </c>
      <c r="J195" s="230">
        <v>1500</v>
      </c>
      <c r="K195" s="230"/>
      <c r="L195" s="230">
        <f t="shared" si="10"/>
        <v>1500</v>
      </c>
      <c r="M195" s="232" t="s">
        <v>665</v>
      </c>
      <c r="O195" s="298"/>
    </row>
    <row r="196" spans="1:15" x14ac:dyDescent="0.25">
      <c r="A196" s="111">
        <v>195</v>
      </c>
      <c r="B196" s="236"/>
      <c r="C196" s="228">
        <v>1</v>
      </c>
      <c r="D196" s="236"/>
      <c r="E196" s="236"/>
      <c r="F196" s="236" t="s">
        <v>736</v>
      </c>
      <c r="G196" s="237" t="s">
        <v>737</v>
      </c>
      <c r="H196" s="111" t="s">
        <v>731</v>
      </c>
      <c r="I196" s="229" t="s">
        <v>546</v>
      </c>
      <c r="J196" s="230">
        <v>1500</v>
      </c>
      <c r="K196" s="230"/>
      <c r="L196" s="230">
        <f t="shared" si="10"/>
        <v>1500</v>
      </c>
      <c r="M196" s="232" t="s">
        <v>665</v>
      </c>
      <c r="O196" s="298"/>
    </row>
    <row r="197" spans="1:15" x14ac:dyDescent="0.25">
      <c r="A197" s="111">
        <v>196</v>
      </c>
      <c r="B197" s="236"/>
      <c r="C197" s="228">
        <v>1</v>
      </c>
      <c r="D197" s="236"/>
      <c r="E197" s="236"/>
      <c r="F197" s="236" t="s">
        <v>738</v>
      </c>
      <c r="G197" s="237" t="s">
        <v>739</v>
      </c>
      <c r="H197" s="111" t="s">
        <v>731</v>
      </c>
      <c r="I197" s="229" t="s">
        <v>546</v>
      </c>
      <c r="J197" s="230">
        <v>1500</v>
      </c>
      <c r="K197" s="230"/>
      <c r="L197" s="230">
        <f t="shared" si="10"/>
        <v>1500</v>
      </c>
      <c r="M197" s="232" t="s">
        <v>665</v>
      </c>
      <c r="O197" s="298"/>
    </row>
    <row r="198" spans="1:15" x14ac:dyDescent="0.25">
      <c r="A198" s="111">
        <v>197</v>
      </c>
      <c r="B198" s="233"/>
      <c r="C198" s="228">
        <v>1</v>
      </c>
      <c r="D198" s="233"/>
      <c r="E198" s="233"/>
      <c r="F198" s="234" t="s">
        <v>720</v>
      </c>
      <c r="G198" s="235" t="s">
        <v>721</v>
      </c>
      <c r="H198" s="111" t="s">
        <v>722</v>
      </c>
      <c r="I198" s="229" t="s">
        <v>546</v>
      </c>
      <c r="J198" s="230">
        <v>1500</v>
      </c>
      <c r="K198" s="230"/>
      <c r="L198" s="230">
        <f t="shared" si="10"/>
        <v>1500</v>
      </c>
      <c r="M198" s="232" t="s">
        <v>665</v>
      </c>
      <c r="O198" s="298"/>
    </row>
    <row r="199" spans="1:15" x14ac:dyDescent="0.25">
      <c r="A199" s="111">
        <v>198</v>
      </c>
      <c r="B199" s="233"/>
      <c r="C199" s="228">
        <v>1</v>
      </c>
      <c r="D199" s="233"/>
      <c r="E199" s="233"/>
      <c r="F199" s="234" t="s">
        <v>723</v>
      </c>
      <c r="G199" s="235" t="s">
        <v>724</v>
      </c>
      <c r="H199" s="111" t="s">
        <v>722</v>
      </c>
      <c r="I199" s="229" t="s">
        <v>546</v>
      </c>
      <c r="J199" s="230">
        <v>1500</v>
      </c>
      <c r="K199" s="230"/>
      <c r="L199" s="230">
        <f t="shared" si="10"/>
        <v>1500</v>
      </c>
      <c r="M199" s="232" t="s">
        <v>665</v>
      </c>
      <c r="O199" s="298"/>
    </row>
    <row r="200" spans="1:15" x14ac:dyDescent="0.25">
      <c r="A200" s="111">
        <v>199</v>
      </c>
      <c r="B200" s="233"/>
      <c r="C200" s="228">
        <v>1</v>
      </c>
      <c r="D200" s="233"/>
      <c r="E200" s="233"/>
      <c r="F200" s="234" t="s">
        <v>725</v>
      </c>
      <c r="G200" s="235" t="s">
        <v>726</v>
      </c>
      <c r="H200" s="111" t="s">
        <v>722</v>
      </c>
      <c r="I200" s="229" t="s">
        <v>546</v>
      </c>
      <c r="J200" s="230">
        <v>1500</v>
      </c>
      <c r="K200" s="230"/>
      <c r="L200" s="230">
        <f t="shared" si="10"/>
        <v>1500</v>
      </c>
      <c r="M200" s="232" t="s">
        <v>665</v>
      </c>
      <c r="O200" s="298"/>
    </row>
    <row r="201" spans="1:15" x14ac:dyDescent="0.25">
      <c r="A201" s="111">
        <v>200</v>
      </c>
      <c r="B201" s="233"/>
      <c r="C201" s="228">
        <v>1</v>
      </c>
      <c r="D201" s="233"/>
      <c r="E201" s="233"/>
      <c r="F201" s="234" t="s">
        <v>727</v>
      </c>
      <c r="G201" s="235" t="s">
        <v>728</v>
      </c>
      <c r="H201" s="111" t="s">
        <v>722</v>
      </c>
      <c r="I201" s="229" t="s">
        <v>546</v>
      </c>
      <c r="J201" s="230">
        <v>1500</v>
      </c>
      <c r="K201" s="230"/>
      <c r="L201" s="230">
        <f t="shared" si="10"/>
        <v>1500</v>
      </c>
      <c r="M201" s="232" t="s">
        <v>665</v>
      </c>
      <c r="O201" s="298"/>
    </row>
    <row r="202" spans="1:15" x14ac:dyDescent="0.25">
      <c r="A202" s="111">
        <v>201</v>
      </c>
      <c r="B202" s="228"/>
      <c r="C202" s="228">
        <v>1</v>
      </c>
      <c r="D202" s="228"/>
      <c r="E202" s="228"/>
      <c r="F202" s="228" t="s">
        <v>740</v>
      </c>
      <c r="G202" s="112" t="s">
        <v>741</v>
      </c>
      <c r="H202" s="111" t="s">
        <v>19</v>
      </c>
      <c r="I202" s="229" t="s">
        <v>546</v>
      </c>
      <c r="J202" s="230">
        <v>1500</v>
      </c>
      <c r="K202" s="230"/>
      <c r="L202" s="230">
        <f t="shared" si="10"/>
        <v>1500</v>
      </c>
      <c r="M202" s="232" t="s">
        <v>665</v>
      </c>
      <c r="O202" s="298"/>
    </row>
    <row r="203" spans="1:15" x14ac:dyDescent="0.25">
      <c r="A203" s="111">
        <v>202</v>
      </c>
      <c r="B203" s="228"/>
      <c r="C203" s="228">
        <v>1</v>
      </c>
      <c r="D203" s="228"/>
      <c r="E203" s="228"/>
      <c r="F203" s="228" t="s">
        <v>742</v>
      </c>
      <c r="G203" s="112" t="s">
        <v>743</v>
      </c>
      <c r="H203" s="111" t="s">
        <v>19</v>
      </c>
      <c r="I203" s="229" t="s">
        <v>546</v>
      </c>
      <c r="J203" s="230">
        <v>1500</v>
      </c>
      <c r="K203" s="230"/>
      <c r="L203" s="230">
        <f t="shared" si="10"/>
        <v>1500</v>
      </c>
      <c r="M203" s="232" t="s">
        <v>665</v>
      </c>
      <c r="O203" s="298"/>
    </row>
    <row r="204" spans="1:15" x14ac:dyDescent="0.25">
      <c r="A204" s="111">
        <v>203</v>
      </c>
      <c r="B204" s="228"/>
      <c r="C204" s="228"/>
      <c r="D204" s="228"/>
      <c r="E204" s="228">
        <v>1</v>
      </c>
      <c r="F204" s="228" t="s">
        <v>744</v>
      </c>
      <c r="G204" s="112" t="s">
        <v>745</v>
      </c>
      <c r="H204" s="111" t="s">
        <v>19</v>
      </c>
      <c r="I204" s="229" t="s">
        <v>547</v>
      </c>
      <c r="J204" s="230">
        <v>1500</v>
      </c>
      <c r="K204" s="230">
        <f>+J204*0.5</f>
        <v>750</v>
      </c>
      <c r="L204" s="230"/>
      <c r="M204" s="232" t="s">
        <v>665</v>
      </c>
      <c r="O204" s="298"/>
    </row>
    <row r="205" spans="1:15" x14ac:dyDescent="0.25">
      <c r="A205" s="111">
        <v>204</v>
      </c>
      <c r="B205" s="228"/>
      <c r="C205" s="228"/>
      <c r="D205" s="228"/>
      <c r="E205" s="228">
        <v>1</v>
      </c>
      <c r="F205" s="228" t="s">
        <v>746</v>
      </c>
      <c r="G205" s="112" t="s">
        <v>747</v>
      </c>
      <c r="H205" s="111" t="s">
        <v>19</v>
      </c>
      <c r="I205" s="229" t="s">
        <v>547</v>
      </c>
      <c r="J205" s="230">
        <v>1500</v>
      </c>
      <c r="K205" s="230">
        <f>+J205*0.5</f>
        <v>750</v>
      </c>
      <c r="L205" s="230"/>
      <c r="M205" s="232" t="s">
        <v>665</v>
      </c>
      <c r="O205" s="298"/>
    </row>
    <row r="206" spans="1:15" x14ac:dyDescent="0.25">
      <c r="A206" s="111">
        <v>205</v>
      </c>
      <c r="B206" s="228"/>
      <c r="C206" s="228"/>
      <c r="D206" s="228"/>
      <c r="E206" s="228">
        <v>1</v>
      </c>
      <c r="F206" s="228" t="s">
        <v>748</v>
      </c>
      <c r="G206" s="112" t="s">
        <v>749</v>
      </c>
      <c r="H206" s="111" t="s">
        <v>19</v>
      </c>
      <c r="I206" s="229" t="s">
        <v>547</v>
      </c>
      <c r="J206" s="230">
        <v>1500</v>
      </c>
      <c r="K206" s="230">
        <f>+J206*0.5</f>
        <v>750</v>
      </c>
      <c r="L206" s="230"/>
      <c r="M206" s="232" t="s">
        <v>665</v>
      </c>
      <c r="O206" s="298"/>
    </row>
    <row r="207" spans="1:15" x14ac:dyDescent="0.25">
      <c r="A207" s="111">
        <v>206</v>
      </c>
      <c r="B207" s="228">
        <v>1</v>
      </c>
      <c r="C207" s="228"/>
      <c r="D207" s="228"/>
      <c r="E207" s="228"/>
      <c r="F207" s="256" t="s">
        <v>790</v>
      </c>
      <c r="G207" s="229" t="s">
        <v>791</v>
      </c>
      <c r="H207" s="111" t="s">
        <v>491</v>
      </c>
      <c r="I207" s="229" t="s">
        <v>546</v>
      </c>
      <c r="J207" s="230">
        <v>2000</v>
      </c>
      <c r="K207" s="230"/>
      <c r="L207" s="230">
        <f>+J207</f>
        <v>2000</v>
      </c>
      <c r="M207" s="232" t="s">
        <v>665</v>
      </c>
      <c r="O207" s="298"/>
    </row>
    <row r="208" spans="1:15" x14ac:dyDescent="0.25">
      <c r="A208" s="111">
        <v>207</v>
      </c>
      <c r="B208" s="228"/>
      <c r="C208" s="228">
        <v>1</v>
      </c>
      <c r="D208" s="228"/>
      <c r="E208" s="228"/>
      <c r="F208" s="256" t="s">
        <v>792</v>
      </c>
      <c r="G208" s="229" t="s">
        <v>793</v>
      </c>
      <c r="H208" s="111" t="s">
        <v>491</v>
      </c>
      <c r="I208" s="229" t="s">
        <v>546</v>
      </c>
      <c r="J208" s="230">
        <v>1500</v>
      </c>
      <c r="K208" s="230"/>
      <c r="L208" s="230">
        <f>+J208</f>
        <v>1500</v>
      </c>
      <c r="M208" s="232" t="s">
        <v>665</v>
      </c>
      <c r="O208" s="298"/>
    </row>
    <row r="209" spans="1:15" x14ac:dyDescent="0.25">
      <c r="A209" s="111">
        <v>208</v>
      </c>
      <c r="B209" s="228"/>
      <c r="C209" s="228"/>
      <c r="D209" s="228">
        <v>1</v>
      </c>
      <c r="E209" s="228"/>
      <c r="F209" s="256" t="s">
        <v>794</v>
      </c>
      <c r="G209" s="229" t="s">
        <v>795</v>
      </c>
      <c r="H209" s="111" t="s">
        <v>491</v>
      </c>
      <c r="I209" s="112" t="s">
        <v>547</v>
      </c>
      <c r="J209" s="230">
        <v>2000</v>
      </c>
      <c r="K209" s="230">
        <f t="shared" ref="K209:K220" si="11">+J209*0.5</f>
        <v>1000</v>
      </c>
      <c r="L209" s="230"/>
      <c r="M209" s="232" t="s">
        <v>665</v>
      </c>
      <c r="O209" s="298"/>
    </row>
    <row r="210" spans="1:15" x14ac:dyDescent="0.25">
      <c r="A210" s="111">
        <v>209</v>
      </c>
      <c r="B210" s="228"/>
      <c r="C210" s="228"/>
      <c r="D210" s="228"/>
      <c r="E210" s="228">
        <v>1</v>
      </c>
      <c r="F210" s="256" t="s">
        <v>796</v>
      </c>
      <c r="G210" s="229" t="s">
        <v>797</v>
      </c>
      <c r="H210" s="111" t="s">
        <v>491</v>
      </c>
      <c r="I210" s="112" t="s">
        <v>547</v>
      </c>
      <c r="J210" s="230">
        <v>1500</v>
      </c>
      <c r="K210" s="230">
        <f t="shared" si="11"/>
        <v>750</v>
      </c>
      <c r="L210" s="230"/>
      <c r="M210" s="232" t="s">
        <v>665</v>
      </c>
      <c r="O210" s="298"/>
    </row>
    <row r="211" spans="1:15" x14ac:dyDescent="0.25">
      <c r="A211" s="111">
        <v>210</v>
      </c>
      <c r="B211" s="228"/>
      <c r="C211" s="228"/>
      <c r="D211" s="228"/>
      <c r="E211" s="228">
        <v>1</v>
      </c>
      <c r="F211" s="256" t="s">
        <v>750</v>
      </c>
      <c r="G211" s="112" t="s">
        <v>751</v>
      </c>
      <c r="H211" s="105" t="s">
        <v>390</v>
      </c>
      <c r="I211" s="229" t="s">
        <v>547</v>
      </c>
      <c r="J211" s="230">
        <v>1500</v>
      </c>
      <c r="K211" s="230">
        <f t="shared" si="11"/>
        <v>750</v>
      </c>
      <c r="L211" s="230"/>
      <c r="M211" s="232" t="s">
        <v>665</v>
      </c>
      <c r="O211" s="298"/>
    </row>
    <row r="212" spans="1:15" x14ac:dyDescent="0.25">
      <c r="A212" s="111">
        <v>211</v>
      </c>
      <c r="B212" s="228"/>
      <c r="C212" s="228"/>
      <c r="D212" s="228"/>
      <c r="E212" s="228">
        <v>1</v>
      </c>
      <c r="F212" s="256" t="s">
        <v>752</v>
      </c>
      <c r="G212" s="112" t="s">
        <v>753</v>
      </c>
      <c r="H212" s="105" t="s">
        <v>390</v>
      </c>
      <c r="I212" s="229" t="s">
        <v>547</v>
      </c>
      <c r="J212" s="230">
        <v>1500</v>
      </c>
      <c r="K212" s="230">
        <f t="shared" si="11"/>
        <v>750</v>
      </c>
      <c r="L212" s="230"/>
      <c r="M212" s="232" t="s">
        <v>665</v>
      </c>
      <c r="O212" s="298"/>
    </row>
    <row r="213" spans="1:15" x14ac:dyDescent="0.25">
      <c r="A213" s="111">
        <v>212</v>
      </c>
      <c r="B213" s="228"/>
      <c r="C213" s="228"/>
      <c r="D213" s="228"/>
      <c r="E213" s="228">
        <v>1</v>
      </c>
      <c r="F213" s="256" t="s">
        <v>754</v>
      </c>
      <c r="G213" s="112" t="s">
        <v>755</v>
      </c>
      <c r="H213" s="105" t="s">
        <v>390</v>
      </c>
      <c r="I213" s="229" t="s">
        <v>547</v>
      </c>
      <c r="J213" s="230">
        <v>1500</v>
      </c>
      <c r="K213" s="230">
        <f t="shared" si="11"/>
        <v>750</v>
      </c>
      <c r="L213" s="230"/>
      <c r="M213" s="232" t="s">
        <v>665</v>
      </c>
      <c r="O213" s="298"/>
    </row>
    <row r="214" spans="1:15" x14ac:dyDescent="0.25">
      <c r="A214" s="111">
        <v>213</v>
      </c>
      <c r="B214" s="228"/>
      <c r="C214" s="228"/>
      <c r="D214" s="228"/>
      <c r="E214" s="228">
        <v>1</v>
      </c>
      <c r="F214" s="256" t="s">
        <v>756</v>
      </c>
      <c r="G214" s="112" t="s">
        <v>757</v>
      </c>
      <c r="H214" s="105" t="s">
        <v>390</v>
      </c>
      <c r="I214" s="229" t="s">
        <v>547</v>
      </c>
      <c r="J214" s="230">
        <v>1500</v>
      </c>
      <c r="K214" s="230">
        <f t="shared" si="11"/>
        <v>750</v>
      </c>
      <c r="L214" s="230"/>
      <c r="M214" s="232" t="s">
        <v>665</v>
      </c>
      <c r="O214" s="298"/>
    </row>
    <row r="215" spans="1:15" x14ac:dyDescent="0.25">
      <c r="A215" s="111">
        <v>214</v>
      </c>
      <c r="B215" s="228"/>
      <c r="C215" s="228"/>
      <c r="D215" s="228"/>
      <c r="E215" s="228">
        <v>1</v>
      </c>
      <c r="F215" s="256" t="s">
        <v>758</v>
      </c>
      <c r="G215" s="112" t="s">
        <v>759</v>
      </c>
      <c r="H215" s="105" t="s">
        <v>390</v>
      </c>
      <c r="I215" s="229" t="s">
        <v>547</v>
      </c>
      <c r="J215" s="230">
        <v>1500</v>
      </c>
      <c r="K215" s="230">
        <f t="shared" si="11"/>
        <v>750</v>
      </c>
      <c r="L215" s="230"/>
      <c r="M215" s="232" t="s">
        <v>665</v>
      </c>
      <c r="O215" s="298"/>
    </row>
    <row r="216" spans="1:15" x14ac:dyDescent="0.25">
      <c r="A216" s="111">
        <v>215</v>
      </c>
      <c r="B216" s="228"/>
      <c r="C216" s="228"/>
      <c r="D216" s="228"/>
      <c r="E216" s="228">
        <v>1</v>
      </c>
      <c r="F216" s="256" t="s">
        <v>760</v>
      </c>
      <c r="G216" s="112" t="s">
        <v>761</v>
      </c>
      <c r="H216" s="105" t="s">
        <v>390</v>
      </c>
      <c r="I216" s="229" t="s">
        <v>547</v>
      </c>
      <c r="J216" s="230">
        <v>1500</v>
      </c>
      <c r="K216" s="230">
        <f t="shared" si="11"/>
        <v>750</v>
      </c>
      <c r="L216" s="230"/>
      <c r="M216" s="232" t="s">
        <v>665</v>
      </c>
      <c r="O216" s="298"/>
    </row>
    <row r="217" spans="1:15" x14ac:dyDescent="0.25">
      <c r="A217" s="111">
        <v>216</v>
      </c>
      <c r="B217" s="228"/>
      <c r="C217" s="228"/>
      <c r="D217" s="228"/>
      <c r="E217" s="228">
        <v>1</v>
      </c>
      <c r="F217" s="256" t="s">
        <v>762</v>
      </c>
      <c r="G217" s="112" t="s">
        <v>763</v>
      </c>
      <c r="H217" s="105" t="s">
        <v>390</v>
      </c>
      <c r="I217" s="229" t="s">
        <v>547</v>
      </c>
      <c r="J217" s="230">
        <v>1500</v>
      </c>
      <c r="K217" s="230">
        <f t="shared" si="11"/>
        <v>750</v>
      </c>
      <c r="L217" s="230"/>
      <c r="M217" s="232" t="s">
        <v>665</v>
      </c>
      <c r="O217" s="298"/>
    </row>
    <row r="218" spans="1:15" x14ac:dyDescent="0.25">
      <c r="A218" s="111">
        <v>217</v>
      </c>
      <c r="B218" s="228"/>
      <c r="C218" s="228"/>
      <c r="D218" s="228"/>
      <c r="E218" s="228">
        <v>1</v>
      </c>
      <c r="F218" s="256" t="s">
        <v>764</v>
      </c>
      <c r="G218" s="112" t="s">
        <v>765</v>
      </c>
      <c r="H218" s="105" t="s">
        <v>390</v>
      </c>
      <c r="I218" s="229" t="s">
        <v>547</v>
      </c>
      <c r="J218" s="230">
        <v>1500</v>
      </c>
      <c r="K218" s="230">
        <f t="shared" si="11"/>
        <v>750</v>
      </c>
      <c r="L218" s="230"/>
      <c r="M218" s="232" t="s">
        <v>665</v>
      </c>
      <c r="O218" s="298"/>
    </row>
    <row r="219" spans="1:15" x14ac:dyDescent="0.25">
      <c r="A219" s="111">
        <v>218</v>
      </c>
      <c r="B219" s="228"/>
      <c r="C219" s="228"/>
      <c r="D219" s="228"/>
      <c r="E219" s="228">
        <v>1</v>
      </c>
      <c r="F219" s="256" t="s">
        <v>766</v>
      </c>
      <c r="G219" s="112" t="s">
        <v>767</v>
      </c>
      <c r="H219" s="105" t="s">
        <v>390</v>
      </c>
      <c r="I219" s="229" t="s">
        <v>547</v>
      </c>
      <c r="J219" s="230">
        <v>1500</v>
      </c>
      <c r="K219" s="230">
        <f t="shared" si="11"/>
        <v>750</v>
      </c>
      <c r="L219" s="230"/>
      <c r="M219" s="232" t="s">
        <v>665</v>
      </c>
      <c r="O219" s="298"/>
    </row>
    <row r="220" spans="1:15" x14ac:dyDescent="0.25">
      <c r="A220" s="111">
        <v>219</v>
      </c>
      <c r="B220" s="228"/>
      <c r="C220" s="228"/>
      <c r="D220" s="228"/>
      <c r="E220" s="228">
        <v>1</v>
      </c>
      <c r="F220" s="256" t="s">
        <v>768</v>
      </c>
      <c r="G220" s="112" t="s">
        <v>769</v>
      </c>
      <c r="H220" s="105" t="s">
        <v>390</v>
      </c>
      <c r="I220" s="229" t="s">
        <v>547</v>
      </c>
      <c r="J220" s="230">
        <v>1500</v>
      </c>
      <c r="K220" s="230">
        <f t="shared" si="11"/>
        <v>750</v>
      </c>
      <c r="L220" s="230"/>
      <c r="M220" s="232" t="s">
        <v>665</v>
      </c>
      <c r="O220" s="298"/>
    </row>
    <row r="221" spans="1:15" x14ac:dyDescent="0.25">
      <c r="A221" s="111">
        <v>220</v>
      </c>
      <c r="B221" s="228"/>
      <c r="C221" s="228">
        <v>1</v>
      </c>
      <c r="D221" s="228"/>
      <c r="E221" s="228"/>
      <c r="F221" s="256" t="s">
        <v>770</v>
      </c>
      <c r="G221" s="112" t="s">
        <v>771</v>
      </c>
      <c r="H221" s="105" t="s">
        <v>390</v>
      </c>
      <c r="I221" s="229" t="s">
        <v>546</v>
      </c>
      <c r="J221" s="230">
        <v>1500</v>
      </c>
      <c r="K221" s="230"/>
      <c r="L221" s="230">
        <f t="shared" ref="L221:L236" si="12">+J221</f>
        <v>1500</v>
      </c>
      <c r="M221" s="232" t="s">
        <v>665</v>
      </c>
      <c r="O221" s="298"/>
    </row>
    <row r="222" spans="1:15" x14ac:dyDescent="0.25">
      <c r="A222" s="111">
        <v>221</v>
      </c>
      <c r="B222" s="228">
        <v>1</v>
      </c>
      <c r="C222" s="228"/>
      <c r="D222" s="228"/>
      <c r="E222" s="228"/>
      <c r="F222" s="256" t="s">
        <v>772</v>
      </c>
      <c r="G222" s="112" t="s">
        <v>773</v>
      </c>
      <c r="H222" s="105" t="s">
        <v>390</v>
      </c>
      <c r="I222" s="229" t="s">
        <v>546</v>
      </c>
      <c r="J222" s="230">
        <v>2000</v>
      </c>
      <c r="K222" s="230"/>
      <c r="L222" s="230">
        <f t="shared" si="12"/>
        <v>2000</v>
      </c>
      <c r="M222" s="232" t="s">
        <v>665</v>
      </c>
      <c r="O222" s="298"/>
    </row>
    <row r="223" spans="1:15" x14ac:dyDescent="0.25">
      <c r="A223" s="111">
        <v>222</v>
      </c>
      <c r="B223" s="228"/>
      <c r="C223" s="228">
        <v>1</v>
      </c>
      <c r="D223" s="228"/>
      <c r="E223" s="228"/>
      <c r="F223" s="256" t="s">
        <v>774</v>
      </c>
      <c r="G223" s="112" t="s">
        <v>775</v>
      </c>
      <c r="H223" s="105" t="s">
        <v>390</v>
      </c>
      <c r="I223" s="229" t="s">
        <v>546</v>
      </c>
      <c r="J223" s="230">
        <v>1500</v>
      </c>
      <c r="K223" s="230"/>
      <c r="L223" s="230">
        <f t="shared" si="12"/>
        <v>1500</v>
      </c>
      <c r="M223" s="232" t="s">
        <v>665</v>
      </c>
      <c r="O223" s="298"/>
    </row>
    <row r="224" spans="1:15" x14ac:dyDescent="0.25">
      <c r="A224" s="111">
        <v>223</v>
      </c>
      <c r="B224" s="228">
        <v>1</v>
      </c>
      <c r="C224" s="228"/>
      <c r="D224" s="228"/>
      <c r="E224" s="228"/>
      <c r="F224" s="256" t="s">
        <v>776</v>
      </c>
      <c r="G224" s="112" t="s">
        <v>777</v>
      </c>
      <c r="H224" s="105" t="s">
        <v>390</v>
      </c>
      <c r="I224" s="229" t="s">
        <v>546</v>
      </c>
      <c r="J224" s="230">
        <v>2000</v>
      </c>
      <c r="K224" s="230"/>
      <c r="L224" s="230">
        <f t="shared" si="12"/>
        <v>2000</v>
      </c>
      <c r="M224" s="232" t="s">
        <v>665</v>
      </c>
      <c r="O224" s="298"/>
    </row>
    <row r="225" spans="1:15" x14ac:dyDescent="0.25">
      <c r="A225" s="111">
        <v>224</v>
      </c>
      <c r="B225" s="228">
        <v>1</v>
      </c>
      <c r="C225" s="228"/>
      <c r="D225" s="228"/>
      <c r="E225" s="228"/>
      <c r="F225" s="256" t="s">
        <v>778</v>
      </c>
      <c r="G225" s="112" t="s">
        <v>779</v>
      </c>
      <c r="H225" s="105" t="s">
        <v>390</v>
      </c>
      <c r="I225" s="229" t="s">
        <v>546</v>
      </c>
      <c r="J225" s="230">
        <v>2000</v>
      </c>
      <c r="K225" s="230"/>
      <c r="L225" s="230">
        <f t="shared" si="12"/>
        <v>2000</v>
      </c>
      <c r="M225" s="232" t="s">
        <v>665</v>
      </c>
      <c r="O225" s="298"/>
    </row>
    <row r="226" spans="1:15" x14ac:dyDescent="0.25">
      <c r="A226" s="111">
        <v>225</v>
      </c>
      <c r="B226" s="228">
        <v>1</v>
      </c>
      <c r="C226" s="228"/>
      <c r="D226" s="228"/>
      <c r="E226" s="228"/>
      <c r="F226" s="256" t="s">
        <v>780</v>
      </c>
      <c r="G226" s="112" t="s">
        <v>781</v>
      </c>
      <c r="H226" s="105" t="s">
        <v>390</v>
      </c>
      <c r="I226" s="229" t="s">
        <v>546</v>
      </c>
      <c r="J226" s="230">
        <v>2000</v>
      </c>
      <c r="K226" s="230"/>
      <c r="L226" s="230">
        <f t="shared" si="12"/>
        <v>2000</v>
      </c>
      <c r="M226" s="232" t="s">
        <v>665</v>
      </c>
      <c r="O226" s="298"/>
    </row>
    <row r="227" spans="1:15" x14ac:dyDescent="0.25">
      <c r="A227" s="111">
        <v>226</v>
      </c>
      <c r="B227" s="228"/>
      <c r="C227" s="228">
        <v>1</v>
      </c>
      <c r="D227" s="228"/>
      <c r="E227" s="228"/>
      <c r="F227" s="256" t="s">
        <v>782</v>
      </c>
      <c r="G227" s="112" t="s">
        <v>783</v>
      </c>
      <c r="H227" s="105" t="s">
        <v>390</v>
      </c>
      <c r="I227" s="229" t="s">
        <v>546</v>
      </c>
      <c r="J227" s="230">
        <v>1500</v>
      </c>
      <c r="K227" s="230"/>
      <c r="L227" s="230">
        <f t="shared" si="12"/>
        <v>1500</v>
      </c>
      <c r="M227" s="232" t="s">
        <v>665</v>
      </c>
      <c r="O227" s="298"/>
    </row>
    <row r="228" spans="1:15" x14ac:dyDescent="0.25">
      <c r="A228" s="111">
        <v>227</v>
      </c>
      <c r="B228" s="228"/>
      <c r="C228" s="228">
        <v>1</v>
      </c>
      <c r="D228" s="228"/>
      <c r="E228" s="228"/>
      <c r="F228" s="256" t="s">
        <v>784</v>
      </c>
      <c r="G228" s="112" t="s">
        <v>785</v>
      </c>
      <c r="H228" s="105" t="s">
        <v>390</v>
      </c>
      <c r="I228" s="229" t="s">
        <v>546</v>
      </c>
      <c r="J228" s="230">
        <v>1500</v>
      </c>
      <c r="K228" s="230"/>
      <c r="L228" s="230">
        <f t="shared" si="12"/>
        <v>1500</v>
      </c>
      <c r="M228" s="232" t="s">
        <v>665</v>
      </c>
      <c r="O228" s="298"/>
    </row>
    <row r="229" spans="1:15" x14ac:dyDescent="0.25">
      <c r="A229" s="111">
        <v>228</v>
      </c>
      <c r="B229" s="228">
        <v>1</v>
      </c>
      <c r="C229" s="228"/>
      <c r="D229" s="228"/>
      <c r="E229" s="228"/>
      <c r="F229" s="256" t="s">
        <v>786</v>
      </c>
      <c r="G229" s="112" t="s">
        <v>787</v>
      </c>
      <c r="H229" s="105" t="s">
        <v>390</v>
      </c>
      <c r="I229" s="229" t="s">
        <v>546</v>
      </c>
      <c r="J229" s="230">
        <v>2000</v>
      </c>
      <c r="K229" s="230"/>
      <c r="L229" s="230">
        <f t="shared" si="12"/>
        <v>2000</v>
      </c>
      <c r="M229" s="232" t="s">
        <v>665</v>
      </c>
      <c r="O229" s="298"/>
    </row>
    <row r="230" spans="1:15" x14ac:dyDescent="0.25">
      <c r="A230" s="111">
        <v>229</v>
      </c>
      <c r="B230" s="228"/>
      <c r="C230" s="228">
        <v>1</v>
      </c>
      <c r="D230" s="228"/>
      <c r="E230" s="228"/>
      <c r="F230" s="256" t="s">
        <v>788</v>
      </c>
      <c r="G230" s="112" t="s">
        <v>789</v>
      </c>
      <c r="H230" s="105" t="s">
        <v>390</v>
      </c>
      <c r="I230" s="229" t="s">
        <v>546</v>
      </c>
      <c r="J230" s="230">
        <v>1500</v>
      </c>
      <c r="K230" s="230"/>
      <c r="L230" s="230">
        <f t="shared" si="12"/>
        <v>1500</v>
      </c>
      <c r="M230" s="232" t="s">
        <v>665</v>
      </c>
      <c r="O230" s="298"/>
    </row>
    <row r="231" spans="1:15" x14ac:dyDescent="0.25">
      <c r="A231" s="111">
        <v>230</v>
      </c>
      <c r="B231" s="228"/>
      <c r="C231" s="228">
        <v>1</v>
      </c>
      <c r="D231" s="228"/>
      <c r="E231" s="228"/>
      <c r="F231" s="256" t="s">
        <v>663</v>
      </c>
      <c r="G231" s="112" t="s">
        <v>664</v>
      </c>
      <c r="H231" s="163" t="s">
        <v>552</v>
      </c>
      <c r="I231" s="229" t="s">
        <v>546</v>
      </c>
      <c r="J231" s="230">
        <v>1500</v>
      </c>
      <c r="K231" s="230"/>
      <c r="L231" s="230">
        <f t="shared" si="12"/>
        <v>1500</v>
      </c>
      <c r="M231" s="232" t="s">
        <v>665</v>
      </c>
      <c r="O231" s="298"/>
    </row>
    <row r="232" spans="1:15" x14ac:dyDescent="0.25">
      <c r="A232" s="111">
        <v>231</v>
      </c>
      <c r="B232" s="228">
        <v>1</v>
      </c>
      <c r="C232" s="228"/>
      <c r="D232" s="228"/>
      <c r="E232" s="228"/>
      <c r="F232" s="111" t="s">
        <v>666</v>
      </c>
      <c r="G232" s="112" t="s">
        <v>667</v>
      </c>
      <c r="H232" s="163" t="s">
        <v>552</v>
      </c>
      <c r="I232" s="229" t="s">
        <v>546</v>
      </c>
      <c r="J232" s="230">
        <v>2000</v>
      </c>
      <c r="K232" s="230"/>
      <c r="L232" s="230">
        <f t="shared" si="12"/>
        <v>2000</v>
      </c>
      <c r="M232" s="232" t="s">
        <v>665</v>
      </c>
      <c r="O232" s="298"/>
    </row>
    <row r="233" spans="1:15" x14ac:dyDescent="0.25">
      <c r="A233" s="111">
        <v>232</v>
      </c>
      <c r="B233" s="228"/>
      <c r="C233" s="228">
        <v>1</v>
      </c>
      <c r="D233" s="228"/>
      <c r="E233" s="228"/>
      <c r="F233" s="256" t="s">
        <v>668</v>
      </c>
      <c r="G233" s="112" t="s">
        <v>669</v>
      </c>
      <c r="H233" s="163" t="s">
        <v>552</v>
      </c>
      <c r="I233" s="229" t="s">
        <v>546</v>
      </c>
      <c r="J233" s="230">
        <v>1500</v>
      </c>
      <c r="K233" s="230"/>
      <c r="L233" s="230">
        <f t="shared" si="12"/>
        <v>1500</v>
      </c>
      <c r="M233" s="232" t="s">
        <v>665</v>
      </c>
      <c r="O233" s="298"/>
    </row>
    <row r="234" spans="1:15" x14ac:dyDescent="0.25">
      <c r="A234" s="111">
        <v>233</v>
      </c>
      <c r="B234" s="228"/>
      <c r="C234" s="228">
        <v>1</v>
      </c>
      <c r="D234" s="228"/>
      <c r="E234" s="228"/>
      <c r="F234" s="111" t="s">
        <v>670</v>
      </c>
      <c r="G234" s="112" t="s">
        <v>671</v>
      </c>
      <c r="H234" s="163" t="s">
        <v>552</v>
      </c>
      <c r="I234" s="229" t="s">
        <v>546</v>
      </c>
      <c r="J234" s="230">
        <v>1500</v>
      </c>
      <c r="K234" s="230"/>
      <c r="L234" s="230">
        <f t="shared" si="12"/>
        <v>1500</v>
      </c>
      <c r="M234" s="232" t="s">
        <v>665</v>
      </c>
      <c r="O234" s="298"/>
    </row>
    <row r="235" spans="1:15" x14ac:dyDescent="0.25">
      <c r="A235" s="111">
        <v>234</v>
      </c>
      <c r="B235" s="228"/>
      <c r="C235" s="228">
        <v>1</v>
      </c>
      <c r="D235" s="228"/>
      <c r="E235" s="228"/>
      <c r="F235" s="111" t="s">
        <v>672</v>
      </c>
      <c r="G235" s="112" t="s">
        <v>673</v>
      </c>
      <c r="H235" s="163" t="s">
        <v>552</v>
      </c>
      <c r="I235" s="229" t="s">
        <v>546</v>
      </c>
      <c r="J235" s="230">
        <v>1500</v>
      </c>
      <c r="K235" s="230"/>
      <c r="L235" s="230">
        <f t="shared" si="12"/>
        <v>1500</v>
      </c>
      <c r="M235" s="232" t="s">
        <v>665</v>
      </c>
      <c r="O235" s="298"/>
    </row>
    <row r="236" spans="1:15" x14ac:dyDescent="0.25">
      <c r="A236" s="111">
        <v>235</v>
      </c>
      <c r="B236" s="228"/>
      <c r="C236" s="228">
        <v>1</v>
      </c>
      <c r="D236" s="228"/>
      <c r="E236" s="228"/>
      <c r="F236" s="111" t="s">
        <v>674</v>
      </c>
      <c r="G236" s="112" t="s">
        <v>675</v>
      </c>
      <c r="H236" s="163" t="s">
        <v>552</v>
      </c>
      <c r="I236" s="229" t="s">
        <v>546</v>
      </c>
      <c r="J236" s="230">
        <v>1500</v>
      </c>
      <c r="K236" s="230"/>
      <c r="L236" s="230">
        <f t="shared" si="12"/>
        <v>1500</v>
      </c>
      <c r="M236" s="232" t="s">
        <v>665</v>
      </c>
      <c r="O236" s="298"/>
    </row>
    <row r="237" spans="1:15" x14ac:dyDescent="0.25">
      <c r="A237" s="111">
        <v>236</v>
      </c>
      <c r="B237" s="228"/>
      <c r="C237" s="228"/>
      <c r="D237" s="228"/>
      <c r="E237" s="228">
        <v>1</v>
      </c>
      <c r="F237" s="111" t="s">
        <v>676</v>
      </c>
      <c r="G237" s="229" t="s">
        <v>677</v>
      </c>
      <c r="H237" s="163" t="s">
        <v>552</v>
      </c>
      <c r="I237" s="229" t="s">
        <v>547</v>
      </c>
      <c r="J237" s="230">
        <v>1500</v>
      </c>
      <c r="K237" s="230">
        <f t="shared" ref="K237:K244" si="13">+J237*0.5</f>
        <v>750</v>
      </c>
      <c r="L237" s="230"/>
      <c r="M237" s="232" t="s">
        <v>665</v>
      </c>
      <c r="O237" s="298"/>
    </row>
    <row r="238" spans="1:15" x14ac:dyDescent="0.25">
      <c r="A238" s="111">
        <v>237</v>
      </c>
      <c r="B238" s="228"/>
      <c r="C238" s="228"/>
      <c r="D238" s="228"/>
      <c r="E238" s="228">
        <v>1</v>
      </c>
      <c r="F238" s="232" t="s">
        <v>678</v>
      </c>
      <c r="G238" s="229" t="s">
        <v>679</v>
      </c>
      <c r="H238" s="163" t="s">
        <v>552</v>
      </c>
      <c r="I238" s="229" t="s">
        <v>547</v>
      </c>
      <c r="J238" s="230">
        <v>1500</v>
      </c>
      <c r="K238" s="230">
        <f t="shared" si="13"/>
        <v>750</v>
      </c>
      <c r="L238" s="230"/>
      <c r="M238" s="232" t="s">
        <v>665</v>
      </c>
      <c r="O238" s="298"/>
    </row>
    <row r="239" spans="1:15" x14ac:dyDescent="0.25">
      <c r="A239" s="111">
        <v>238</v>
      </c>
      <c r="B239" s="228"/>
      <c r="C239" s="228"/>
      <c r="D239" s="228"/>
      <c r="E239" s="228">
        <v>1</v>
      </c>
      <c r="F239" s="232" t="s">
        <v>680</v>
      </c>
      <c r="G239" s="229" t="s">
        <v>681</v>
      </c>
      <c r="H239" s="163" t="s">
        <v>552</v>
      </c>
      <c r="I239" s="229" t="s">
        <v>547</v>
      </c>
      <c r="J239" s="230">
        <v>1500</v>
      </c>
      <c r="K239" s="230">
        <f t="shared" si="13"/>
        <v>750</v>
      </c>
      <c r="L239" s="230"/>
      <c r="M239" s="232" t="s">
        <v>665</v>
      </c>
      <c r="O239" s="298"/>
    </row>
    <row r="240" spans="1:15" x14ac:dyDescent="0.25">
      <c r="A240" s="111">
        <v>239</v>
      </c>
      <c r="B240" s="228"/>
      <c r="C240" s="228"/>
      <c r="D240" s="228"/>
      <c r="E240" s="228">
        <v>1</v>
      </c>
      <c r="F240" s="232" t="s">
        <v>682</v>
      </c>
      <c r="G240" s="229" t="s">
        <v>683</v>
      </c>
      <c r="H240" s="163" t="s">
        <v>552</v>
      </c>
      <c r="I240" s="229" t="s">
        <v>547</v>
      </c>
      <c r="J240" s="230">
        <v>1500</v>
      </c>
      <c r="K240" s="230">
        <f t="shared" si="13"/>
        <v>750</v>
      </c>
      <c r="L240" s="230"/>
      <c r="M240" s="232" t="s">
        <v>665</v>
      </c>
      <c r="O240" s="298"/>
    </row>
    <row r="241" spans="1:15" x14ac:dyDescent="0.25">
      <c r="A241" s="111">
        <v>240</v>
      </c>
      <c r="B241" s="228"/>
      <c r="C241" s="228"/>
      <c r="D241" s="228"/>
      <c r="E241" s="228">
        <v>1</v>
      </c>
      <c r="F241" s="232" t="s">
        <v>684</v>
      </c>
      <c r="G241" s="229" t="s">
        <v>685</v>
      </c>
      <c r="H241" s="163" t="s">
        <v>552</v>
      </c>
      <c r="I241" s="229" t="s">
        <v>547</v>
      </c>
      <c r="J241" s="230">
        <v>1500</v>
      </c>
      <c r="K241" s="230">
        <f t="shared" si="13"/>
        <v>750</v>
      </c>
      <c r="L241" s="230"/>
      <c r="M241" s="232" t="s">
        <v>665</v>
      </c>
      <c r="O241" s="298"/>
    </row>
    <row r="242" spans="1:15" x14ac:dyDescent="0.25">
      <c r="A242" s="111">
        <v>241</v>
      </c>
      <c r="B242" s="228"/>
      <c r="C242" s="228"/>
      <c r="D242" s="228"/>
      <c r="E242" s="228">
        <v>1</v>
      </c>
      <c r="F242" s="232" t="s">
        <v>686</v>
      </c>
      <c r="G242" s="229" t="s">
        <v>687</v>
      </c>
      <c r="H242" s="163" t="s">
        <v>552</v>
      </c>
      <c r="I242" s="229" t="s">
        <v>547</v>
      </c>
      <c r="J242" s="230">
        <v>1500</v>
      </c>
      <c r="K242" s="230">
        <f t="shared" si="13"/>
        <v>750</v>
      </c>
      <c r="L242" s="230"/>
      <c r="M242" s="232" t="s">
        <v>665</v>
      </c>
      <c r="O242" s="298"/>
    </row>
    <row r="243" spans="1:15" x14ac:dyDescent="0.25">
      <c r="A243" s="111">
        <v>242</v>
      </c>
      <c r="B243" s="228"/>
      <c r="C243" s="228"/>
      <c r="D243" s="228"/>
      <c r="E243" s="228">
        <v>1</v>
      </c>
      <c r="F243" s="232" t="s">
        <v>688</v>
      </c>
      <c r="G243" s="229" t="s">
        <v>689</v>
      </c>
      <c r="H243" s="163" t="s">
        <v>552</v>
      </c>
      <c r="I243" s="229" t="s">
        <v>547</v>
      </c>
      <c r="J243" s="230">
        <v>1500</v>
      </c>
      <c r="K243" s="230">
        <f t="shared" si="13"/>
        <v>750</v>
      </c>
      <c r="L243" s="230"/>
      <c r="M243" s="232" t="s">
        <v>665</v>
      </c>
      <c r="O243" s="298"/>
    </row>
    <row r="244" spans="1:15" x14ac:dyDescent="0.25">
      <c r="A244" s="111">
        <v>243</v>
      </c>
      <c r="B244" s="228"/>
      <c r="C244" s="228"/>
      <c r="D244" s="228"/>
      <c r="E244" s="228">
        <v>1</v>
      </c>
      <c r="F244" s="232" t="s">
        <v>690</v>
      </c>
      <c r="G244" s="229" t="s">
        <v>691</v>
      </c>
      <c r="H244" s="163" t="s">
        <v>552</v>
      </c>
      <c r="I244" s="229" t="s">
        <v>547</v>
      </c>
      <c r="J244" s="230">
        <v>1500</v>
      </c>
      <c r="K244" s="230">
        <f t="shared" si="13"/>
        <v>750</v>
      </c>
      <c r="L244" s="230"/>
      <c r="M244" s="232" t="s">
        <v>665</v>
      </c>
      <c r="O244" s="298"/>
    </row>
    <row r="245" spans="1:15" x14ac:dyDescent="0.25">
      <c r="A245" s="111">
        <v>244</v>
      </c>
      <c r="B245" s="228">
        <v>1</v>
      </c>
      <c r="C245" s="228"/>
      <c r="D245" s="228"/>
      <c r="E245" s="228"/>
      <c r="F245" s="111" t="s">
        <v>798</v>
      </c>
      <c r="G245" s="112" t="s">
        <v>799</v>
      </c>
      <c r="H245" s="111" t="s">
        <v>27</v>
      </c>
      <c r="I245" s="229" t="s">
        <v>546</v>
      </c>
      <c r="J245" s="230">
        <v>2000</v>
      </c>
      <c r="K245" s="230"/>
      <c r="L245" s="230">
        <f t="shared" ref="L245:L254" si="14">+J245</f>
        <v>2000</v>
      </c>
      <c r="M245" s="232" t="s">
        <v>665</v>
      </c>
      <c r="O245" s="298"/>
    </row>
    <row r="246" spans="1:15" x14ac:dyDescent="0.25">
      <c r="A246" s="111">
        <v>245</v>
      </c>
      <c r="B246" s="228">
        <v>1</v>
      </c>
      <c r="C246" s="228"/>
      <c r="D246" s="228"/>
      <c r="E246" s="228"/>
      <c r="F246" s="111" t="s">
        <v>800</v>
      </c>
      <c r="G246" s="112" t="s">
        <v>801</v>
      </c>
      <c r="H246" s="111" t="s">
        <v>27</v>
      </c>
      <c r="I246" s="229" t="s">
        <v>546</v>
      </c>
      <c r="J246" s="230">
        <v>2000</v>
      </c>
      <c r="K246" s="230"/>
      <c r="L246" s="230">
        <f t="shared" si="14"/>
        <v>2000</v>
      </c>
      <c r="M246" s="232" t="s">
        <v>665</v>
      </c>
      <c r="O246" s="298"/>
    </row>
    <row r="247" spans="1:15" x14ac:dyDescent="0.25">
      <c r="A247" s="111">
        <v>246</v>
      </c>
      <c r="B247" s="228"/>
      <c r="C247" s="228">
        <v>1</v>
      </c>
      <c r="D247" s="228"/>
      <c r="E247" s="228"/>
      <c r="F247" s="111" t="s">
        <v>802</v>
      </c>
      <c r="G247" s="112" t="s">
        <v>803</v>
      </c>
      <c r="H247" s="111" t="s">
        <v>27</v>
      </c>
      <c r="I247" s="229" t="s">
        <v>546</v>
      </c>
      <c r="J247" s="230">
        <v>1500</v>
      </c>
      <c r="K247" s="230"/>
      <c r="L247" s="230">
        <f t="shared" si="14"/>
        <v>1500</v>
      </c>
      <c r="M247" s="232" t="s">
        <v>665</v>
      </c>
      <c r="O247" s="298"/>
    </row>
    <row r="248" spans="1:15" x14ac:dyDescent="0.25">
      <c r="A248" s="111">
        <v>247</v>
      </c>
      <c r="B248" s="228"/>
      <c r="C248" s="228">
        <v>1</v>
      </c>
      <c r="D248" s="228"/>
      <c r="E248" s="228"/>
      <c r="F248" s="111" t="s">
        <v>804</v>
      </c>
      <c r="G248" s="112" t="s">
        <v>805</v>
      </c>
      <c r="H248" s="111" t="s">
        <v>27</v>
      </c>
      <c r="I248" s="229" t="s">
        <v>546</v>
      </c>
      <c r="J248" s="230">
        <v>1500</v>
      </c>
      <c r="K248" s="230"/>
      <c r="L248" s="230">
        <f t="shared" si="14"/>
        <v>1500</v>
      </c>
      <c r="M248" s="232" t="s">
        <v>665</v>
      </c>
      <c r="O248" s="298"/>
    </row>
    <row r="249" spans="1:15" x14ac:dyDescent="0.25">
      <c r="A249" s="111">
        <v>248</v>
      </c>
      <c r="B249" s="228"/>
      <c r="C249" s="228">
        <v>1</v>
      </c>
      <c r="D249" s="228"/>
      <c r="E249" s="228"/>
      <c r="F249" s="111" t="s">
        <v>806</v>
      </c>
      <c r="G249" s="112" t="s">
        <v>807</v>
      </c>
      <c r="H249" s="111" t="s">
        <v>27</v>
      </c>
      <c r="I249" s="229" t="s">
        <v>546</v>
      </c>
      <c r="J249" s="230">
        <v>1500</v>
      </c>
      <c r="K249" s="230"/>
      <c r="L249" s="230">
        <f t="shared" si="14"/>
        <v>1500</v>
      </c>
      <c r="M249" s="232" t="s">
        <v>665</v>
      </c>
      <c r="O249" s="298"/>
    </row>
    <row r="250" spans="1:15" x14ac:dyDescent="0.25">
      <c r="A250" s="111">
        <v>249</v>
      </c>
      <c r="B250" s="228">
        <v>1</v>
      </c>
      <c r="C250" s="228"/>
      <c r="D250" s="228"/>
      <c r="E250" s="228"/>
      <c r="F250" s="111" t="s">
        <v>859</v>
      </c>
      <c r="G250" s="112" t="s">
        <v>860</v>
      </c>
      <c r="H250" s="111" t="s">
        <v>296</v>
      </c>
      <c r="I250" s="229" t="s">
        <v>546</v>
      </c>
      <c r="J250" s="238">
        <v>2000</v>
      </c>
      <c r="K250" s="238"/>
      <c r="L250" s="230">
        <f t="shared" si="14"/>
        <v>2000</v>
      </c>
      <c r="M250" s="232" t="s">
        <v>665</v>
      </c>
      <c r="O250" s="298"/>
    </row>
    <row r="251" spans="1:15" x14ac:dyDescent="0.25">
      <c r="A251" s="111">
        <v>250</v>
      </c>
      <c r="B251" s="228"/>
      <c r="C251" s="228">
        <v>1</v>
      </c>
      <c r="D251" s="228"/>
      <c r="E251" s="228"/>
      <c r="F251" s="111" t="s">
        <v>861</v>
      </c>
      <c r="G251" s="112" t="s">
        <v>862</v>
      </c>
      <c r="H251" s="111" t="s">
        <v>296</v>
      </c>
      <c r="I251" s="229" t="s">
        <v>546</v>
      </c>
      <c r="J251" s="238">
        <v>1500</v>
      </c>
      <c r="K251" s="238"/>
      <c r="L251" s="230">
        <f t="shared" si="14"/>
        <v>1500</v>
      </c>
      <c r="M251" s="232" t="s">
        <v>665</v>
      </c>
      <c r="O251" s="298"/>
    </row>
    <row r="252" spans="1:15" x14ac:dyDescent="0.25">
      <c r="A252" s="111">
        <v>251</v>
      </c>
      <c r="B252" s="228"/>
      <c r="C252" s="228">
        <v>1</v>
      </c>
      <c r="D252" s="228"/>
      <c r="E252" s="228"/>
      <c r="F252" s="111" t="s">
        <v>863</v>
      </c>
      <c r="G252" s="112" t="s">
        <v>864</v>
      </c>
      <c r="H252" s="111" t="s">
        <v>296</v>
      </c>
      <c r="I252" s="229" t="s">
        <v>546</v>
      </c>
      <c r="J252" s="238">
        <v>1500</v>
      </c>
      <c r="K252" s="238"/>
      <c r="L252" s="230">
        <f t="shared" si="14"/>
        <v>1500</v>
      </c>
      <c r="M252" s="232" t="s">
        <v>665</v>
      </c>
      <c r="O252" s="298"/>
    </row>
    <row r="253" spans="1:15" x14ac:dyDescent="0.25">
      <c r="A253" s="111">
        <v>252</v>
      </c>
      <c r="B253" s="228"/>
      <c r="C253" s="228">
        <v>1</v>
      </c>
      <c r="D253" s="228"/>
      <c r="E253" s="228"/>
      <c r="F253" s="111" t="s">
        <v>865</v>
      </c>
      <c r="G253" s="112" t="s">
        <v>866</v>
      </c>
      <c r="H253" s="111" t="s">
        <v>296</v>
      </c>
      <c r="I253" s="229" t="s">
        <v>546</v>
      </c>
      <c r="J253" s="238">
        <v>1500</v>
      </c>
      <c r="K253" s="238"/>
      <c r="L253" s="230">
        <f t="shared" si="14"/>
        <v>1500</v>
      </c>
      <c r="M253" s="232" t="s">
        <v>665</v>
      </c>
      <c r="O253" s="298"/>
    </row>
    <row r="254" spans="1:15" x14ac:dyDescent="0.25">
      <c r="A254" s="111">
        <v>253</v>
      </c>
      <c r="B254" s="228"/>
      <c r="C254" s="228">
        <v>1</v>
      </c>
      <c r="D254" s="228"/>
      <c r="E254" s="228"/>
      <c r="F254" s="111" t="s">
        <v>867</v>
      </c>
      <c r="G254" s="112" t="s">
        <v>868</v>
      </c>
      <c r="H254" s="111" t="s">
        <v>296</v>
      </c>
      <c r="I254" s="229" t="s">
        <v>546</v>
      </c>
      <c r="J254" s="238">
        <v>1500</v>
      </c>
      <c r="K254" s="238"/>
      <c r="L254" s="230">
        <f t="shared" si="14"/>
        <v>1500</v>
      </c>
      <c r="M254" s="232" t="s">
        <v>665</v>
      </c>
      <c r="O254" s="298"/>
    </row>
    <row r="255" spans="1:15" x14ac:dyDescent="0.25">
      <c r="A255" s="111">
        <v>254</v>
      </c>
      <c r="B255" s="228"/>
      <c r="C255" s="228"/>
      <c r="D255" s="228"/>
      <c r="E255" s="228">
        <v>1</v>
      </c>
      <c r="F255" s="111" t="s">
        <v>869</v>
      </c>
      <c r="G255" s="112" t="s">
        <v>870</v>
      </c>
      <c r="H255" s="111" t="s">
        <v>296</v>
      </c>
      <c r="I255" s="112" t="s">
        <v>547</v>
      </c>
      <c r="J255" s="238">
        <v>1500</v>
      </c>
      <c r="K255" s="230">
        <f>+J255*0.5</f>
        <v>750</v>
      </c>
      <c r="L255" s="230"/>
      <c r="M255" s="232" t="s">
        <v>665</v>
      </c>
      <c r="O255" s="298"/>
    </row>
    <row r="256" spans="1:15" x14ac:dyDescent="0.25">
      <c r="A256" s="111">
        <v>255</v>
      </c>
      <c r="B256" s="228"/>
      <c r="C256" s="228"/>
      <c r="D256" s="228"/>
      <c r="E256" s="228">
        <v>1</v>
      </c>
      <c r="F256" s="111" t="s">
        <v>871</v>
      </c>
      <c r="G256" s="112" t="s">
        <v>872</v>
      </c>
      <c r="H256" s="111" t="s">
        <v>296</v>
      </c>
      <c r="I256" s="112" t="s">
        <v>547</v>
      </c>
      <c r="J256" s="238">
        <v>1500</v>
      </c>
      <c r="K256" s="230">
        <f>+J256*0.5</f>
        <v>750</v>
      </c>
      <c r="L256" s="230"/>
      <c r="M256" s="232" t="s">
        <v>665</v>
      </c>
      <c r="O256" s="298"/>
    </row>
    <row r="257" spans="1:15" x14ac:dyDescent="0.25">
      <c r="A257" s="111">
        <v>256</v>
      </c>
      <c r="B257" s="228"/>
      <c r="C257" s="228"/>
      <c r="D257" s="228"/>
      <c r="E257" s="228">
        <v>1</v>
      </c>
      <c r="F257" s="111" t="s">
        <v>873</v>
      </c>
      <c r="G257" s="112" t="s">
        <v>874</v>
      </c>
      <c r="H257" s="111" t="s">
        <v>296</v>
      </c>
      <c r="I257" s="112" t="s">
        <v>547</v>
      </c>
      <c r="J257" s="238">
        <v>1500</v>
      </c>
      <c r="K257" s="230">
        <f>+J257*0.5</f>
        <v>750</v>
      </c>
      <c r="L257" s="230"/>
      <c r="M257" s="232" t="s">
        <v>665</v>
      </c>
      <c r="O257" s="298"/>
    </row>
    <row r="258" spans="1:15" x14ac:dyDescent="0.25">
      <c r="A258" s="111">
        <v>257</v>
      </c>
      <c r="B258" s="228">
        <v>1</v>
      </c>
      <c r="C258" s="228"/>
      <c r="D258" s="228"/>
      <c r="E258" s="228"/>
      <c r="F258" s="256" t="s">
        <v>1151</v>
      </c>
      <c r="G258" s="112" t="s">
        <v>841</v>
      </c>
      <c r="H258" s="111" t="s">
        <v>510</v>
      </c>
      <c r="I258" s="229" t="s">
        <v>546</v>
      </c>
      <c r="J258" s="238">
        <v>2000</v>
      </c>
      <c r="K258" s="238"/>
      <c r="L258" s="230">
        <f>+J258</f>
        <v>2000</v>
      </c>
      <c r="M258" s="232" t="s">
        <v>665</v>
      </c>
      <c r="O258" s="298"/>
    </row>
    <row r="259" spans="1:15" x14ac:dyDescent="0.25">
      <c r="A259" s="111">
        <v>258</v>
      </c>
      <c r="B259" s="228">
        <v>1</v>
      </c>
      <c r="C259" s="228"/>
      <c r="D259" s="228"/>
      <c r="E259" s="228"/>
      <c r="F259" s="256" t="s">
        <v>1150</v>
      </c>
      <c r="G259" s="304" t="s">
        <v>1149</v>
      </c>
      <c r="H259" s="111" t="s">
        <v>510</v>
      </c>
      <c r="I259" s="229" t="s">
        <v>546</v>
      </c>
      <c r="J259" s="238">
        <v>2000</v>
      </c>
      <c r="K259" s="238"/>
      <c r="L259" s="230">
        <f>+J259</f>
        <v>2000</v>
      </c>
      <c r="M259" s="232" t="s">
        <v>665</v>
      </c>
      <c r="O259" s="298"/>
    </row>
    <row r="260" spans="1:15" x14ac:dyDescent="0.25">
      <c r="A260" s="111">
        <v>259</v>
      </c>
      <c r="B260" s="228"/>
      <c r="C260" s="228">
        <v>1</v>
      </c>
      <c r="D260" s="228"/>
      <c r="E260" s="228"/>
      <c r="F260" s="256" t="s">
        <v>1152</v>
      </c>
      <c r="G260" s="112" t="s">
        <v>844</v>
      </c>
      <c r="H260" s="111" t="s">
        <v>510</v>
      </c>
      <c r="I260" s="229" t="s">
        <v>546</v>
      </c>
      <c r="J260" s="238">
        <v>1500</v>
      </c>
      <c r="K260" s="238"/>
      <c r="L260" s="230">
        <f>+J260</f>
        <v>1500</v>
      </c>
      <c r="M260" s="232" t="s">
        <v>665</v>
      </c>
      <c r="O260" s="298"/>
    </row>
    <row r="261" spans="1:15" x14ac:dyDescent="0.25">
      <c r="A261" s="111">
        <v>260</v>
      </c>
      <c r="B261" s="228"/>
      <c r="C261" s="228"/>
      <c r="D261" s="228"/>
      <c r="E261" s="228">
        <v>1</v>
      </c>
      <c r="F261" s="256" t="s">
        <v>1153</v>
      </c>
      <c r="G261" s="112" t="s">
        <v>846</v>
      </c>
      <c r="H261" s="111" t="s">
        <v>510</v>
      </c>
      <c r="I261" s="112" t="s">
        <v>547</v>
      </c>
      <c r="J261" s="238">
        <v>1500</v>
      </c>
      <c r="K261" s="230">
        <f>+J261*0.5</f>
        <v>750</v>
      </c>
      <c r="L261" s="230"/>
      <c r="M261" s="232" t="s">
        <v>665</v>
      </c>
      <c r="O261" s="298"/>
    </row>
    <row r="262" spans="1:15" x14ac:dyDescent="0.25">
      <c r="A262" s="111">
        <v>261</v>
      </c>
      <c r="B262" s="228">
        <v>1</v>
      </c>
      <c r="C262" s="228"/>
      <c r="D262" s="228"/>
      <c r="E262" s="228"/>
      <c r="F262" s="228" t="s">
        <v>808</v>
      </c>
      <c r="G262" s="112" t="s">
        <v>809</v>
      </c>
      <c r="H262" s="111" t="s">
        <v>461</v>
      </c>
      <c r="I262" s="229" t="s">
        <v>546</v>
      </c>
      <c r="J262" s="230">
        <v>2000</v>
      </c>
      <c r="K262" s="230"/>
      <c r="L262" s="230">
        <f t="shared" ref="L262:L267" si="15">+J262</f>
        <v>2000</v>
      </c>
      <c r="M262" s="232" t="s">
        <v>665</v>
      </c>
      <c r="O262" s="298"/>
    </row>
    <row r="263" spans="1:15" x14ac:dyDescent="0.25">
      <c r="A263" s="111">
        <v>262</v>
      </c>
      <c r="B263" s="228">
        <v>1</v>
      </c>
      <c r="C263" s="228"/>
      <c r="D263" s="228"/>
      <c r="E263" s="228"/>
      <c r="F263" s="228" t="s">
        <v>810</v>
      </c>
      <c r="G263" s="112" t="s">
        <v>811</v>
      </c>
      <c r="H263" s="111" t="s">
        <v>461</v>
      </c>
      <c r="I263" s="229" t="s">
        <v>546</v>
      </c>
      <c r="J263" s="230">
        <v>2000</v>
      </c>
      <c r="K263" s="230"/>
      <c r="L263" s="230">
        <f t="shared" si="15"/>
        <v>2000</v>
      </c>
      <c r="M263" s="232" t="s">
        <v>665</v>
      </c>
      <c r="O263" s="298"/>
    </row>
    <row r="264" spans="1:15" x14ac:dyDescent="0.25">
      <c r="A264" s="111">
        <v>263</v>
      </c>
      <c r="B264" s="228">
        <v>1</v>
      </c>
      <c r="C264" s="228"/>
      <c r="D264" s="228"/>
      <c r="E264" s="228"/>
      <c r="F264" s="228" t="s">
        <v>812</v>
      </c>
      <c r="G264" s="112" t="s">
        <v>813</v>
      </c>
      <c r="H264" s="111" t="s">
        <v>461</v>
      </c>
      <c r="I264" s="229" t="s">
        <v>546</v>
      </c>
      <c r="J264" s="230">
        <v>2000</v>
      </c>
      <c r="K264" s="230"/>
      <c r="L264" s="230">
        <f t="shared" si="15"/>
        <v>2000</v>
      </c>
      <c r="M264" s="232" t="s">
        <v>665</v>
      </c>
      <c r="O264" s="298"/>
    </row>
    <row r="265" spans="1:15" x14ac:dyDescent="0.25">
      <c r="A265" s="111">
        <v>264</v>
      </c>
      <c r="B265" s="228"/>
      <c r="C265" s="228">
        <v>1</v>
      </c>
      <c r="D265" s="228"/>
      <c r="E265" s="228"/>
      <c r="F265" s="228" t="s">
        <v>814</v>
      </c>
      <c r="G265" s="112" t="s">
        <v>815</v>
      </c>
      <c r="H265" s="111" t="s">
        <v>461</v>
      </c>
      <c r="I265" s="229" t="s">
        <v>546</v>
      </c>
      <c r="J265" s="230">
        <v>1500</v>
      </c>
      <c r="K265" s="230"/>
      <c r="L265" s="230">
        <f t="shared" si="15"/>
        <v>1500</v>
      </c>
      <c r="M265" s="232" t="s">
        <v>665</v>
      </c>
      <c r="O265" s="298"/>
    </row>
    <row r="266" spans="1:15" x14ac:dyDescent="0.25">
      <c r="A266" s="111">
        <v>265</v>
      </c>
      <c r="B266" s="228"/>
      <c r="C266" s="228">
        <v>1</v>
      </c>
      <c r="D266" s="228"/>
      <c r="E266" s="228"/>
      <c r="F266" s="228" t="s">
        <v>816</v>
      </c>
      <c r="G266" s="112" t="s">
        <v>817</v>
      </c>
      <c r="H266" s="111" t="s">
        <v>461</v>
      </c>
      <c r="I266" s="229" t="s">
        <v>546</v>
      </c>
      <c r="J266" s="230">
        <v>1500</v>
      </c>
      <c r="K266" s="230"/>
      <c r="L266" s="230">
        <f t="shared" si="15"/>
        <v>1500</v>
      </c>
      <c r="M266" s="232" t="s">
        <v>665</v>
      </c>
      <c r="O266" s="298"/>
    </row>
    <row r="267" spans="1:15" x14ac:dyDescent="0.25">
      <c r="A267" s="111">
        <v>266</v>
      </c>
      <c r="B267" s="228"/>
      <c r="C267" s="228">
        <v>1</v>
      </c>
      <c r="D267" s="228"/>
      <c r="E267" s="228"/>
      <c r="F267" s="228" t="s">
        <v>818</v>
      </c>
      <c r="G267" s="112" t="s">
        <v>819</v>
      </c>
      <c r="H267" s="111" t="s">
        <v>461</v>
      </c>
      <c r="I267" s="229" t="s">
        <v>546</v>
      </c>
      <c r="J267" s="230">
        <v>1500</v>
      </c>
      <c r="K267" s="230"/>
      <c r="L267" s="230">
        <f t="shared" si="15"/>
        <v>1500</v>
      </c>
      <c r="M267" s="232" t="s">
        <v>665</v>
      </c>
      <c r="O267" s="298"/>
    </row>
    <row r="268" spans="1:15" x14ac:dyDescent="0.25">
      <c r="A268" s="111">
        <v>267</v>
      </c>
      <c r="B268" s="228"/>
      <c r="C268" s="228"/>
      <c r="D268" s="228">
        <v>1</v>
      </c>
      <c r="E268" s="228"/>
      <c r="F268" s="228" t="s">
        <v>820</v>
      </c>
      <c r="G268" s="112" t="s">
        <v>821</v>
      </c>
      <c r="H268" s="111" t="s">
        <v>461</v>
      </c>
      <c r="I268" s="112" t="s">
        <v>547</v>
      </c>
      <c r="J268" s="230">
        <v>2000</v>
      </c>
      <c r="K268" s="230">
        <f>+J268*0.5</f>
        <v>1000</v>
      </c>
      <c r="L268" s="230"/>
      <c r="M268" s="232" t="s">
        <v>665</v>
      </c>
      <c r="O268" s="298"/>
    </row>
    <row r="269" spans="1:15" x14ac:dyDescent="0.25">
      <c r="A269" s="111">
        <v>268</v>
      </c>
      <c r="B269" s="228"/>
      <c r="C269" s="228"/>
      <c r="D269" s="228"/>
      <c r="E269" s="228">
        <v>1</v>
      </c>
      <c r="F269" s="228" t="s">
        <v>822</v>
      </c>
      <c r="G269" s="112" t="s">
        <v>823</v>
      </c>
      <c r="H269" s="111" t="s">
        <v>461</v>
      </c>
      <c r="I269" s="112" t="s">
        <v>547</v>
      </c>
      <c r="J269" s="230">
        <v>1500</v>
      </c>
      <c r="K269" s="230">
        <f>+J269*0.5</f>
        <v>750</v>
      </c>
      <c r="L269" s="230"/>
      <c r="M269" s="232" t="s">
        <v>665</v>
      </c>
      <c r="O269" s="298"/>
    </row>
    <row r="270" spans="1:15" x14ac:dyDescent="0.25">
      <c r="A270" s="111">
        <v>269</v>
      </c>
      <c r="B270" s="228"/>
      <c r="C270" s="228"/>
      <c r="D270" s="228"/>
      <c r="E270" s="228">
        <v>1</v>
      </c>
      <c r="F270" s="228" t="s">
        <v>824</v>
      </c>
      <c r="G270" s="112" t="s">
        <v>825</v>
      </c>
      <c r="H270" s="111" t="s">
        <v>461</v>
      </c>
      <c r="I270" s="112" t="s">
        <v>547</v>
      </c>
      <c r="J270" s="230">
        <v>1500</v>
      </c>
      <c r="K270" s="230">
        <f>+J270*0.5</f>
        <v>750</v>
      </c>
      <c r="L270" s="230"/>
      <c r="M270" s="232" t="s">
        <v>665</v>
      </c>
      <c r="O270" s="298"/>
    </row>
    <row r="271" spans="1:15" x14ac:dyDescent="0.25">
      <c r="A271" s="111">
        <v>270</v>
      </c>
      <c r="B271" s="228"/>
      <c r="C271" s="228"/>
      <c r="D271" s="228"/>
      <c r="E271" s="228">
        <v>1</v>
      </c>
      <c r="F271" s="228" t="s">
        <v>826</v>
      </c>
      <c r="G271" s="112" t="s">
        <v>827</v>
      </c>
      <c r="H271" s="111" t="s">
        <v>461</v>
      </c>
      <c r="I271" s="112" t="s">
        <v>547</v>
      </c>
      <c r="J271" s="230">
        <v>1500</v>
      </c>
      <c r="K271" s="230">
        <f>+J271*0.5</f>
        <v>750</v>
      </c>
      <c r="L271" s="230"/>
      <c r="M271" s="232" t="s">
        <v>665</v>
      </c>
      <c r="O271" s="298"/>
    </row>
    <row r="272" spans="1:15" x14ac:dyDescent="0.25">
      <c r="A272" s="111">
        <v>271</v>
      </c>
      <c r="B272" s="228">
        <v>1</v>
      </c>
      <c r="C272" s="228"/>
      <c r="D272" s="228"/>
      <c r="E272" s="228"/>
      <c r="F272" s="228" t="s">
        <v>828</v>
      </c>
      <c r="G272" s="112" t="s">
        <v>829</v>
      </c>
      <c r="H272" s="111" t="s">
        <v>376</v>
      </c>
      <c r="I272" s="229" t="s">
        <v>546</v>
      </c>
      <c r="J272" s="238">
        <v>2000</v>
      </c>
      <c r="K272" s="238"/>
      <c r="L272" s="230">
        <f>+J272</f>
        <v>2000</v>
      </c>
      <c r="M272" s="232" t="s">
        <v>665</v>
      </c>
      <c r="O272" s="298"/>
    </row>
    <row r="273" spans="1:15" x14ac:dyDescent="0.25">
      <c r="A273" s="111">
        <v>272</v>
      </c>
      <c r="B273" s="228"/>
      <c r="C273" s="228">
        <v>1</v>
      </c>
      <c r="D273" s="228"/>
      <c r="E273" s="228"/>
      <c r="F273" s="228" t="s">
        <v>830</v>
      </c>
      <c r="G273" s="112" t="s">
        <v>831</v>
      </c>
      <c r="H273" s="111" t="s">
        <v>376</v>
      </c>
      <c r="I273" s="229" t="s">
        <v>546</v>
      </c>
      <c r="J273" s="238">
        <v>1500</v>
      </c>
      <c r="K273" s="238"/>
      <c r="L273" s="230">
        <f>+J273</f>
        <v>1500</v>
      </c>
      <c r="M273" s="232" t="s">
        <v>665</v>
      </c>
      <c r="O273" s="298"/>
    </row>
    <row r="274" spans="1:15" x14ac:dyDescent="0.25">
      <c r="A274" s="111">
        <v>273</v>
      </c>
      <c r="B274" s="228"/>
      <c r="C274" s="228">
        <v>1</v>
      </c>
      <c r="D274" s="228"/>
      <c r="E274" s="228"/>
      <c r="F274" s="228" t="s">
        <v>832</v>
      </c>
      <c r="G274" s="112" t="s">
        <v>833</v>
      </c>
      <c r="H274" s="111" t="s">
        <v>376</v>
      </c>
      <c r="I274" s="229" t="s">
        <v>546</v>
      </c>
      <c r="J274" s="238">
        <v>1500</v>
      </c>
      <c r="K274" s="238"/>
      <c r="L274" s="230">
        <f>+J274</f>
        <v>1500</v>
      </c>
      <c r="M274" s="232" t="s">
        <v>665</v>
      </c>
      <c r="O274" s="298"/>
    </row>
    <row r="275" spans="1:15" x14ac:dyDescent="0.25">
      <c r="A275" s="111">
        <v>274</v>
      </c>
      <c r="B275" s="228"/>
      <c r="C275" s="228"/>
      <c r="D275" s="228"/>
      <c r="E275" s="228">
        <v>1</v>
      </c>
      <c r="F275" s="228" t="s">
        <v>834</v>
      </c>
      <c r="G275" s="112" t="s">
        <v>835</v>
      </c>
      <c r="H275" s="111" t="s">
        <v>376</v>
      </c>
      <c r="I275" s="112" t="s">
        <v>547</v>
      </c>
      <c r="J275" s="238">
        <v>1500</v>
      </c>
      <c r="K275" s="230">
        <f>+J275*0.5</f>
        <v>750</v>
      </c>
      <c r="L275" s="230"/>
      <c r="M275" s="232" t="s">
        <v>665</v>
      </c>
      <c r="O275" s="298"/>
    </row>
    <row r="276" spans="1:15" x14ac:dyDescent="0.25">
      <c r="A276" s="111">
        <v>275</v>
      </c>
      <c r="B276" s="228"/>
      <c r="C276" s="228"/>
      <c r="D276" s="228"/>
      <c r="E276" s="228">
        <v>1</v>
      </c>
      <c r="F276" s="228" t="s">
        <v>836</v>
      </c>
      <c r="G276" s="112" t="s">
        <v>837</v>
      </c>
      <c r="H276" s="111" t="s">
        <v>376</v>
      </c>
      <c r="I276" s="112" t="s">
        <v>547</v>
      </c>
      <c r="J276" s="238">
        <v>1500</v>
      </c>
      <c r="K276" s="230">
        <f>+J276*0.5</f>
        <v>750</v>
      </c>
      <c r="L276" s="230"/>
      <c r="M276" s="232" t="s">
        <v>665</v>
      </c>
      <c r="O276" s="298"/>
    </row>
    <row r="277" spans="1:15" x14ac:dyDescent="0.25">
      <c r="A277" s="111">
        <v>276</v>
      </c>
      <c r="B277" s="228"/>
      <c r="C277" s="228"/>
      <c r="D277" s="228"/>
      <c r="E277" s="228">
        <v>1</v>
      </c>
      <c r="F277" s="228" t="s">
        <v>838</v>
      </c>
      <c r="G277" s="112" t="s">
        <v>839</v>
      </c>
      <c r="H277" s="111" t="s">
        <v>376</v>
      </c>
      <c r="I277" s="112" t="s">
        <v>547</v>
      </c>
      <c r="J277" s="238">
        <v>1500</v>
      </c>
      <c r="K277" s="230">
        <f>+J277*0.5</f>
        <v>750</v>
      </c>
      <c r="L277" s="230"/>
      <c r="M277" s="232" t="s">
        <v>665</v>
      </c>
      <c r="O277" s="298"/>
    </row>
    <row r="279" spans="1:15" s="1" customFormat="1" x14ac:dyDescent="0.25">
      <c r="B279" s="2">
        <f>SUM(B2:B277)</f>
        <v>53</v>
      </c>
      <c r="C279" s="2">
        <f t="shared" ref="C279:E279" si="16">SUM(C2:C277)</f>
        <v>99</v>
      </c>
      <c r="D279" s="2">
        <f t="shared" si="16"/>
        <v>10</v>
      </c>
      <c r="E279" s="2">
        <f t="shared" si="16"/>
        <v>114</v>
      </c>
      <c r="G279" s="84"/>
      <c r="I279" s="84"/>
      <c r="J279" s="252">
        <f>SUM(J2:J277)</f>
        <v>445500</v>
      </c>
      <c r="K279" s="252">
        <f>SUM(K2:K277)</f>
        <v>95500</v>
      </c>
      <c r="L279" s="252">
        <f>SUM(L2:L277)</f>
        <v>254500</v>
      </c>
    </row>
    <row r="280" spans="1:15" ht="15.75" x14ac:dyDescent="0.25">
      <c r="D280" s="255" t="s">
        <v>545</v>
      </c>
      <c r="E280" s="254">
        <f>+B279+C279+D279+E279</f>
        <v>276</v>
      </c>
    </row>
    <row r="284" spans="1:15" x14ac:dyDescent="0.25">
      <c r="J284" s="180">
        <f>SUBTOTAL(9,J88:J92)</f>
        <v>8500</v>
      </c>
    </row>
  </sheetData>
  <autoFilter ref="A1:N277"/>
  <sortState ref="A2:P278">
    <sortCondition ref="M2:M278"/>
    <sortCondition ref="H2:H278"/>
  </sortState>
  <conditionalFormatting sqref="G1:G1048576">
    <cfRule type="duplicateValues" dxfId="49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25</vt:i4>
      </vt:variant>
    </vt:vector>
  </HeadingPairs>
  <TitlesOfParts>
    <vt:vector size="43" baseType="lpstr">
      <vt:lpstr>ENTIDADES SOLICITANTES (2)</vt:lpstr>
      <vt:lpstr>Correccion final</vt:lpstr>
      <vt:lpstr>Vacantes</vt:lpstr>
      <vt:lpstr>PECO-PSIL</vt:lpstr>
      <vt:lpstr>Comprobacion</vt:lpstr>
      <vt:lpstr>Anx-1-Ideas (2)</vt:lpstr>
      <vt:lpstr>Anx-1-Actividades (2)</vt:lpstr>
      <vt:lpstr>Distribucion Credito </vt:lpstr>
      <vt:lpstr>LISTADO</vt:lpstr>
      <vt:lpstr>Hoja3</vt:lpstr>
      <vt:lpstr>Hoja5</vt:lpstr>
      <vt:lpstr>Hoja6</vt:lpstr>
      <vt:lpstr>Hoja4</vt:lpstr>
      <vt:lpstr>Resumen</vt:lpstr>
      <vt:lpstr>Informe OCE-Ideas</vt:lpstr>
      <vt:lpstr>Informe OCE-Actividades</vt:lpstr>
      <vt:lpstr>LISTADO para la BD</vt:lpstr>
      <vt:lpstr>Hoja1</vt:lpstr>
      <vt:lpstr>'Anx-1-Actividades (2)'!Área_de_impresión</vt:lpstr>
      <vt:lpstr>'Anx-1-Ideas (2)'!Área_de_impresión</vt:lpstr>
      <vt:lpstr>'Correccion final'!Área_de_impresión</vt:lpstr>
      <vt:lpstr>'Distribucion Credito '!Área_de_impresión</vt:lpstr>
      <vt:lpstr>'ENTIDADES SOLICITANTES (2)'!Área_de_impresión</vt:lpstr>
      <vt:lpstr>LISTADO!Área_de_impresión</vt:lpstr>
      <vt:lpstr>Resumen!Área_de_impresión</vt:lpstr>
      <vt:lpstr>Vacantes!Área_de_impresión</vt:lpstr>
      <vt:lpstr>'Informe OCE-Actividades'!Listado</vt:lpstr>
      <vt:lpstr>'Informe OCE-Ideas'!Listado</vt:lpstr>
      <vt:lpstr>'LISTADO para la BD'!Listado</vt:lpstr>
      <vt:lpstr>Listado</vt:lpstr>
      <vt:lpstr>'Correccion final'!T</vt:lpstr>
      <vt:lpstr>'Distribucion Credito '!T</vt:lpstr>
      <vt:lpstr>'ENTIDADES SOLICITANTES (2)'!T</vt:lpstr>
      <vt:lpstr>Vacantes!T</vt:lpstr>
      <vt:lpstr>'Correccion final'!Todo</vt:lpstr>
      <vt:lpstr>'Distribucion Credito '!Todo</vt:lpstr>
      <vt:lpstr>'ENTIDADES SOLICITANTES (2)'!Todo</vt:lpstr>
      <vt:lpstr>Vacantes!Todo</vt:lpstr>
      <vt:lpstr>Comprobacion!Todos</vt:lpstr>
      <vt:lpstr>'Correccion final'!Todos</vt:lpstr>
      <vt:lpstr>'Distribucion Credito '!Todos</vt:lpstr>
      <vt:lpstr>'ENTIDADES SOLICITANTES (2)'!Todos</vt:lpstr>
      <vt:lpstr>Vacantes!Todos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2015-10-06T11:16:18Z</dcterms:modified>
</cp:coreProperties>
</file>